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Records\Exchange\Incoming\DF Field Weeks\"/>
    </mc:Choice>
  </mc:AlternateContent>
  <xr:revisionPtr revIDLastSave="0" documentId="13_ncr:1_{F860FBB1-01BE-46C7-BB27-A9AD66C8A875}" xr6:coauthVersionLast="47" xr6:coauthVersionMax="47" xr10:uidLastSave="{00000000-0000-0000-0000-000000000000}"/>
  <bookViews>
    <workbookView xWindow="3450" yWindow="2895" windowWidth="20265" windowHeight="12075" xr2:uid="{00000000-000D-0000-FFFF-FFFF00000000}"/>
  </bookViews>
  <sheets>
    <sheet name="Expeditions" sheetId="1" r:id="rId1"/>
    <sheet name="Contributors" sheetId="4" r:id="rId2"/>
    <sheet name="Credits" sheetId="2" r:id="rId3"/>
    <sheet name="SummerMap" sheetId="5" r:id="rId4"/>
  </sheets>
  <definedNames>
    <definedName name="_xlnm._FilterDatabase" localSheetId="0" hidden="1">Expeditions!$A$1:$V$149</definedName>
    <definedName name="Expeditions">Expeditions!$A$1:$V$144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55" i="1" l="1"/>
  <c r="Q155" i="1"/>
  <c r="N155" i="1"/>
  <c r="M155" i="1"/>
  <c r="S154" i="1"/>
  <c r="Q154" i="1"/>
  <c r="N154" i="1"/>
  <c r="M154" i="1"/>
  <c r="S153" i="1"/>
  <c r="Q153" i="1"/>
  <c r="N153" i="1"/>
  <c r="M153" i="1"/>
  <c r="S152" i="1"/>
  <c r="Q152" i="1"/>
  <c r="N152" i="1"/>
  <c r="M152" i="1"/>
  <c r="F13" i="4"/>
  <c r="E133" i="1"/>
  <c r="H133" i="1"/>
  <c r="H132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21" i="1"/>
  <c r="H122" i="1"/>
  <c r="H123" i="1"/>
  <c r="H124" i="1"/>
  <c r="H125" i="1"/>
  <c r="H126" i="1"/>
  <c r="H127" i="1"/>
  <c r="H128" i="1"/>
  <c r="H129" i="1"/>
  <c r="H130" i="1"/>
  <c r="H131" i="1"/>
  <c r="H120" i="1"/>
  <c r="E146" i="1"/>
  <c r="E143" i="1"/>
  <c r="E139" i="1"/>
  <c r="E135" i="1"/>
  <c r="E131" i="1"/>
  <c r="E123" i="1"/>
  <c r="E120" i="1"/>
  <c r="E127" i="1"/>
  <c r="H148" i="1"/>
  <c r="H149" i="1"/>
  <c r="H147" i="1"/>
  <c r="A148" i="1"/>
  <c r="A145" i="1"/>
  <c r="A141" i="1"/>
  <c r="A138" i="1"/>
  <c r="A134" i="1"/>
  <c r="A130" i="1"/>
  <c r="A126" i="1"/>
  <c r="A125" i="1"/>
  <c r="A122" i="1"/>
  <c r="A119" i="1"/>
  <c r="A117" i="1"/>
  <c r="A114" i="1"/>
  <c r="A112" i="1"/>
  <c r="A110" i="1"/>
  <c r="A108" i="1"/>
  <c r="A106" i="1"/>
  <c r="A104" i="1"/>
  <c r="A102" i="1"/>
  <c r="A100" i="1"/>
  <c r="A98" i="1"/>
  <c r="A96" i="1"/>
  <c r="A94" i="1"/>
  <c r="H115" i="1" l="1"/>
  <c r="H119" i="1"/>
  <c r="H117" i="1"/>
  <c r="H114" i="1"/>
  <c r="H112" i="1"/>
  <c r="H110" i="1"/>
  <c r="H108" i="1"/>
  <c r="H106" i="1"/>
  <c r="H104" i="1"/>
  <c r="H102" i="1"/>
  <c r="H100" i="1"/>
  <c r="H98" i="1"/>
  <c r="H96" i="1"/>
  <c r="H94" i="1"/>
  <c r="A92" i="1" l="1"/>
  <c r="H92" i="1"/>
  <c r="E92" i="1"/>
  <c r="A86" i="1"/>
  <c r="H78" i="1"/>
  <c r="H71" i="1"/>
  <c r="E71" i="1"/>
  <c r="A75" i="1"/>
  <c r="A17" i="1"/>
  <c r="A90" i="1"/>
  <c r="A88" i="1"/>
  <c r="A84" i="1"/>
  <c r="A82" i="1"/>
  <c r="A79" i="1"/>
  <c r="A76" i="1"/>
  <c r="A73" i="1"/>
  <c r="A67" i="1"/>
  <c r="A60" i="1"/>
  <c r="A51" i="1"/>
  <c r="A46" i="1"/>
  <c r="A45" i="1"/>
  <c r="A42" i="1"/>
  <c r="A35" i="1"/>
  <c r="A31" i="1"/>
  <c r="A27" i="1"/>
  <c r="A24" i="1"/>
  <c r="A21" i="1"/>
  <c r="A18" i="1"/>
  <c r="A14" i="1"/>
  <c r="A12" i="1"/>
  <c r="A7" i="1"/>
  <c r="A5" i="1"/>
  <c r="A2" i="1"/>
  <c r="A89" i="1"/>
  <c r="A87" i="1"/>
  <c r="A85" i="1"/>
  <c r="A83" i="1"/>
  <c r="A81" i="1"/>
  <c r="A77" i="1"/>
  <c r="A74" i="1"/>
  <c r="A72" i="1"/>
  <c r="A62" i="1"/>
  <c r="A59" i="1"/>
  <c r="A58" i="1"/>
  <c r="A50" i="1"/>
  <c r="A44" i="1"/>
  <c r="A41" i="1"/>
  <c r="A33" i="1"/>
  <c r="A29" i="1"/>
  <c r="A25" i="1"/>
  <c r="A23" i="1"/>
  <c r="A19" i="1"/>
  <c r="A22" i="1"/>
  <c r="A15" i="1"/>
  <c r="A13" i="1"/>
  <c r="A10" i="1"/>
  <c r="A9" i="1"/>
  <c r="A6" i="1"/>
  <c r="A4" i="1"/>
  <c r="H18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1" i="1"/>
  <c r="H60" i="1"/>
  <c r="H62" i="1"/>
  <c r="H63" i="1"/>
  <c r="H64" i="1"/>
  <c r="H65" i="1"/>
  <c r="H66" i="1"/>
  <c r="H67" i="1"/>
  <c r="H68" i="1"/>
  <c r="H69" i="1"/>
  <c r="H70" i="1"/>
  <c r="H72" i="1"/>
  <c r="H73" i="1"/>
  <c r="H74" i="1"/>
  <c r="H75" i="1"/>
  <c r="H76" i="1"/>
  <c r="H77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3" i="1"/>
  <c r="H95" i="1"/>
  <c r="H97" i="1"/>
  <c r="H99" i="1"/>
  <c r="H101" i="1"/>
  <c r="H103" i="1"/>
  <c r="H105" i="1"/>
  <c r="H107" i="1"/>
  <c r="H109" i="1"/>
  <c r="H111" i="1"/>
  <c r="H113" i="1"/>
  <c r="H116" i="1"/>
  <c r="H118" i="1"/>
  <c r="H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1" i="1"/>
  <c r="E60" i="1"/>
  <c r="E62" i="1"/>
  <c r="E63" i="1"/>
  <c r="E64" i="1"/>
  <c r="E65" i="1"/>
  <c r="E66" i="1"/>
  <c r="E67" i="1"/>
  <c r="E68" i="1"/>
  <c r="E69" i="1"/>
  <c r="E70" i="1"/>
  <c r="E72" i="1"/>
  <c r="E73" i="1"/>
  <c r="E74" i="1"/>
  <c r="E75" i="1"/>
  <c r="E76" i="1"/>
  <c r="E77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3" i="1"/>
  <c r="E97" i="1"/>
  <c r="E101" i="1"/>
  <c r="E105" i="1"/>
  <c r="E107" i="1"/>
  <c r="E109" i="1"/>
  <c r="E111" i="1"/>
  <c r="E113" i="1"/>
  <c r="E116" i="1"/>
  <c r="E118" i="1"/>
  <c r="E121" i="1"/>
  <c r="E124" i="1"/>
  <c r="E129" i="1"/>
  <c r="E132" i="1"/>
  <c r="E136" i="1"/>
  <c r="E140" i="1"/>
  <c r="E144" i="1"/>
  <c r="E2" i="1"/>
  <c r="G40" i="4" l="1"/>
  <c r="C50" i="4"/>
  <c r="H46" i="4"/>
  <c r="F43" i="4"/>
  <c r="E40" i="4"/>
  <c r="H31" i="4"/>
  <c r="F31" i="4"/>
  <c r="F35" i="4"/>
  <c r="C5" i="5"/>
  <c r="C9" i="5"/>
  <c r="C13" i="5"/>
  <c r="C17" i="5"/>
  <c r="C21" i="5"/>
  <c r="C25" i="5"/>
  <c r="C29" i="5"/>
  <c r="C33" i="5"/>
  <c r="C37" i="5"/>
  <c r="C4" i="4"/>
  <c r="C8" i="4"/>
  <c r="C12" i="4"/>
  <c r="C16" i="4"/>
  <c r="C20" i="4"/>
  <c r="F2" i="4"/>
  <c r="D9" i="5"/>
  <c r="D12" i="4"/>
  <c r="H34" i="4"/>
  <c r="F9" i="5"/>
  <c r="F25" i="5"/>
  <c r="F12" i="4"/>
  <c r="D49" i="4"/>
  <c r="C38" i="5"/>
  <c r="C49" i="4"/>
  <c r="C28" i="4"/>
  <c r="D14" i="5"/>
  <c r="D34" i="5"/>
  <c r="E28" i="4"/>
  <c r="F21" i="4"/>
  <c r="F28" i="4"/>
  <c r="C19" i="5"/>
  <c r="F2" i="5"/>
  <c r="C22" i="4"/>
  <c r="D10" i="4"/>
  <c r="E35" i="5"/>
  <c r="E22" i="4"/>
  <c r="E30" i="4"/>
  <c r="F23" i="5"/>
  <c r="F10" i="4"/>
  <c r="G41" i="4"/>
  <c r="H49" i="4"/>
  <c r="F46" i="4"/>
  <c r="E43" i="4"/>
  <c r="D40" i="4"/>
  <c r="H32" i="4"/>
  <c r="C32" i="4"/>
  <c r="F27" i="4"/>
  <c r="D5" i="5"/>
  <c r="D13" i="5"/>
  <c r="D17" i="5"/>
  <c r="D29" i="5"/>
  <c r="D33" i="5"/>
  <c r="D8" i="4"/>
  <c r="E2" i="4"/>
  <c r="F33" i="5"/>
  <c r="C2" i="4"/>
  <c r="H35" i="4"/>
  <c r="C22" i="5"/>
  <c r="C17" i="4"/>
  <c r="F42" i="4"/>
  <c r="D6" i="5"/>
  <c r="D5" i="4"/>
  <c r="H48" i="4"/>
  <c r="E6" i="5"/>
  <c r="E26" i="5"/>
  <c r="E17" i="4"/>
  <c r="F48" i="4"/>
  <c r="F6" i="4"/>
  <c r="G42" i="4"/>
  <c r="F49" i="4"/>
  <c r="E46" i="4"/>
  <c r="D43" i="4"/>
  <c r="C40" i="4"/>
  <c r="H33" i="4"/>
  <c r="D32" i="4"/>
  <c r="E27" i="4"/>
  <c r="E5" i="5"/>
  <c r="E9" i="5"/>
  <c r="E13" i="5"/>
  <c r="E17" i="5"/>
  <c r="E21" i="5"/>
  <c r="E25" i="5"/>
  <c r="E29" i="5"/>
  <c r="E33" i="5"/>
  <c r="E37" i="5"/>
  <c r="E4" i="4"/>
  <c r="E8" i="4"/>
  <c r="E12" i="4"/>
  <c r="E16" i="4"/>
  <c r="E20" i="4"/>
  <c r="D2" i="4"/>
  <c r="G43" i="4"/>
  <c r="E49" i="4"/>
  <c r="D46" i="4"/>
  <c r="H39" i="4"/>
  <c r="D27" i="4"/>
  <c r="F13" i="5"/>
  <c r="F29" i="5"/>
  <c r="F16" i="4"/>
  <c r="C46" i="4"/>
  <c r="F32" i="4"/>
  <c r="C14" i="5"/>
  <c r="C9" i="4"/>
  <c r="H45" i="4"/>
  <c r="C33" i="4"/>
  <c r="D22" i="5"/>
  <c r="D13" i="4"/>
  <c r="G46" i="4"/>
  <c r="D28" i="4"/>
  <c r="E18" i="5"/>
  <c r="E34" i="5"/>
  <c r="E21" i="4"/>
  <c r="D42" i="4"/>
  <c r="F10" i="5"/>
  <c r="F26" i="5"/>
  <c r="C42" i="4"/>
  <c r="C11" i="5"/>
  <c r="C35" i="5"/>
  <c r="C18" i="4"/>
  <c r="D18" i="4"/>
  <c r="H47" i="4"/>
  <c r="F11" i="5"/>
  <c r="F14" i="4"/>
  <c r="F3" i="5"/>
  <c r="F38" i="5"/>
  <c r="G48" i="4"/>
  <c r="G49" i="4"/>
  <c r="D48" i="4"/>
  <c r="C45" i="4"/>
  <c r="H41" i="4"/>
  <c r="D29" i="4"/>
  <c r="C30" i="4"/>
  <c r="C34" i="4"/>
  <c r="D3" i="5"/>
  <c r="D7" i="5"/>
  <c r="D11" i="5"/>
  <c r="D15" i="5"/>
  <c r="D19" i="5"/>
  <c r="D23" i="5"/>
  <c r="D27" i="5"/>
  <c r="D31" i="5"/>
  <c r="D35" i="5"/>
  <c r="D6" i="4"/>
  <c r="D22" i="4"/>
  <c r="E29" i="4"/>
  <c r="E15" i="5"/>
  <c r="D2" i="5"/>
  <c r="F31" i="5"/>
  <c r="F22" i="4"/>
  <c r="G50" i="4"/>
  <c r="F15" i="5"/>
  <c r="G39" i="4"/>
  <c r="H50" i="4"/>
  <c r="F47" i="4"/>
  <c r="E44" i="4"/>
  <c r="D41" i="4"/>
  <c r="H29" i="4"/>
  <c r="F30" i="4"/>
  <c r="F34" i="4"/>
  <c r="C4" i="5"/>
  <c r="C8" i="5"/>
  <c r="C12" i="5"/>
  <c r="C16" i="5"/>
  <c r="C20" i="5"/>
  <c r="C24" i="5"/>
  <c r="C28" i="5"/>
  <c r="C32" i="5"/>
  <c r="C36" i="5"/>
  <c r="C3" i="4"/>
  <c r="C7" i="4"/>
  <c r="C11" i="4"/>
  <c r="C15" i="4"/>
  <c r="C19" i="4"/>
  <c r="C23" i="4"/>
  <c r="D25" i="5"/>
  <c r="D37" i="5"/>
  <c r="D16" i="4"/>
  <c r="F17" i="5"/>
  <c r="F8" i="4"/>
  <c r="G44" i="4"/>
  <c r="C27" i="4"/>
  <c r="C18" i="5"/>
  <c r="C5" i="4"/>
  <c r="D18" i="5"/>
  <c r="D9" i="4"/>
  <c r="D33" i="4"/>
  <c r="E22" i="5"/>
  <c r="E9" i="4"/>
  <c r="F6" i="5"/>
  <c r="F30" i="5"/>
  <c r="F17" i="4"/>
  <c r="C29" i="4"/>
  <c r="C7" i="5"/>
  <c r="C31" i="5"/>
  <c r="F41" i="4"/>
  <c r="E3" i="5"/>
  <c r="E31" i="5"/>
  <c r="E18" i="4"/>
  <c r="E41" i="4"/>
  <c r="F19" i="5"/>
  <c r="F50" i="4"/>
  <c r="E47" i="4"/>
  <c r="D44" i="4"/>
  <c r="C41" i="4"/>
  <c r="H27" i="4"/>
  <c r="C31" i="4"/>
  <c r="C35" i="4"/>
  <c r="D4" i="5"/>
  <c r="D8" i="5"/>
  <c r="D12" i="5"/>
  <c r="D16" i="5"/>
  <c r="D20" i="5"/>
  <c r="D24" i="5"/>
  <c r="D28" i="5"/>
  <c r="D32" i="5"/>
  <c r="D36" i="5"/>
  <c r="D3" i="4"/>
  <c r="D7" i="4"/>
  <c r="D11" i="4"/>
  <c r="D15" i="4"/>
  <c r="D19" i="4"/>
  <c r="D23" i="4"/>
  <c r="D21" i="5"/>
  <c r="D4" i="4"/>
  <c r="D20" i="4"/>
  <c r="C43" i="4"/>
  <c r="F5" i="5"/>
  <c r="F21" i="5"/>
  <c r="F4" i="4"/>
  <c r="F20" i="4"/>
  <c r="H42" i="4"/>
  <c r="C6" i="5"/>
  <c r="C26" i="5"/>
  <c r="C13" i="4"/>
  <c r="G45" i="4"/>
  <c r="D30" i="5"/>
  <c r="D21" i="4"/>
  <c r="D39" i="4"/>
  <c r="E14" i="5"/>
  <c r="E5" i="4"/>
  <c r="G47" i="4"/>
  <c r="C39" i="4"/>
  <c r="F14" i="5"/>
  <c r="F34" i="5"/>
  <c r="C15" i="5"/>
  <c r="C14" i="4"/>
  <c r="D14" i="4"/>
  <c r="C48" i="4"/>
  <c r="D34" i="4"/>
  <c r="E19" i="5"/>
  <c r="E6" i="4"/>
  <c r="F29" i="4"/>
  <c r="F35" i="5"/>
  <c r="E50" i="4"/>
  <c r="D47" i="4"/>
  <c r="C44" i="4"/>
  <c r="H40" i="4"/>
  <c r="H28" i="4"/>
  <c r="D31" i="4"/>
  <c r="D35" i="4"/>
  <c r="E4" i="5"/>
  <c r="E8" i="5"/>
  <c r="E12" i="5"/>
  <c r="E16" i="5"/>
  <c r="E20" i="5"/>
  <c r="E24" i="5"/>
  <c r="E28" i="5"/>
  <c r="E32" i="5"/>
  <c r="E36" i="5"/>
  <c r="E3" i="4"/>
  <c r="E7" i="4"/>
  <c r="E11" i="4"/>
  <c r="E15" i="4"/>
  <c r="E19" i="4"/>
  <c r="E23" i="4"/>
  <c r="E32" i="4"/>
  <c r="C30" i="5"/>
  <c r="D26" i="5"/>
  <c r="D17" i="4"/>
  <c r="E42" i="4"/>
  <c r="E10" i="5"/>
  <c r="E30" i="5"/>
  <c r="E13" i="4"/>
  <c r="E45" i="4"/>
  <c r="E33" i="4"/>
  <c r="F18" i="5"/>
  <c r="F5" i="4"/>
  <c r="E48" i="4"/>
  <c r="F33" i="4"/>
  <c r="C23" i="5"/>
  <c r="C6" i="4"/>
  <c r="D30" i="4"/>
  <c r="E11" i="5"/>
  <c r="E23" i="5"/>
  <c r="E10" i="4"/>
  <c r="F44" i="4"/>
  <c r="F7" i="5"/>
  <c r="C2" i="5"/>
  <c r="D50" i="4"/>
  <c r="C47" i="4"/>
  <c r="H43" i="4"/>
  <c r="F40" i="4"/>
  <c r="H30" i="4"/>
  <c r="E31" i="4"/>
  <c r="E35" i="4"/>
  <c r="F4" i="5"/>
  <c r="F8" i="5"/>
  <c r="F12" i="5"/>
  <c r="F16" i="5"/>
  <c r="F20" i="5"/>
  <c r="F24" i="5"/>
  <c r="F28" i="5"/>
  <c r="F32" i="5"/>
  <c r="F36" i="5"/>
  <c r="F3" i="4"/>
  <c r="F7" i="4"/>
  <c r="F11" i="4"/>
  <c r="F15" i="4"/>
  <c r="F19" i="4"/>
  <c r="F23" i="4"/>
  <c r="F37" i="5"/>
  <c r="F39" i="4"/>
  <c r="C10" i="5"/>
  <c r="C34" i="5"/>
  <c r="C21" i="4"/>
  <c r="E39" i="4"/>
  <c r="D10" i="5"/>
  <c r="D38" i="5"/>
  <c r="F45" i="4"/>
  <c r="E38" i="5"/>
  <c r="F22" i="5"/>
  <c r="F9" i="4"/>
  <c r="D45" i="4"/>
  <c r="C3" i="5"/>
  <c r="C27" i="5"/>
  <c r="C10" i="4"/>
  <c r="E2" i="5"/>
  <c r="H44" i="4"/>
  <c r="E7" i="5"/>
  <c r="E27" i="5"/>
  <c r="E14" i="4"/>
  <c r="E34" i="4"/>
  <c r="F27" i="5"/>
  <c r="F18" i="4"/>
  <c r="E52" i="4" l="1"/>
  <c r="F37" i="4"/>
  <c r="H37" i="4"/>
  <c r="E37" i="4"/>
  <c r="G52" i="4"/>
  <c r="G37" i="4" l="1"/>
  <c r="I37" i="4"/>
  <c r="J37" i="4"/>
  <c r="H52" i="4" s="1"/>
</calcChain>
</file>

<file path=xl/sharedStrings.xml><?xml version="1.0" encoding="utf-8"?>
<sst xmlns="http://schemas.openxmlformats.org/spreadsheetml/2006/main" count="1414" uniqueCount="472">
  <si>
    <t>Year</t>
  </si>
  <si>
    <t xml:space="preserve">Bangor </t>
  </si>
  <si>
    <t xml:space="preserve">Stuart Ball </t>
  </si>
  <si>
    <t xml:space="preserve">Herefordshire </t>
  </si>
  <si>
    <t xml:space="preserve">Galashiels </t>
  </si>
  <si>
    <t xml:space="preserve">Bideford </t>
  </si>
  <si>
    <t xml:space="preserve">Winchester </t>
  </si>
  <si>
    <t>Skye</t>
  </si>
  <si>
    <t xml:space="preserve">Stirling </t>
  </si>
  <si>
    <t xml:space="preserve">Norfolk </t>
  </si>
  <si>
    <t xml:space="preserve">Preston Montford </t>
  </si>
  <si>
    <t>Ayr</t>
  </si>
  <si>
    <t xml:space="preserve">York </t>
  </si>
  <si>
    <t xml:space="preserve">Abergavenny </t>
  </si>
  <si>
    <t xml:space="preserve">Mike Howe </t>
  </si>
  <si>
    <t xml:space="preserve">M. Howe &amp; M. Parker </t>
  </si>
  <si>
    <t xml:space="preserve">Darwyn Sumner </t>
  </si>
  <si>
    <t xml:space="preserve">Cornwall </t>
  </si>
  <si>
    <t>Name</t>
  </si>
  <si>
    <t>Organiser</t>
  </si>
  <si>
    <t>Inverness</t>
  </si>
  <si>
    <t>Suffolk</t>
  </si>
  <si>
    <t>Ivan Perry</t>
  </si>
  <si>
    <t>Wiltshire</t>
  </si>
  <si>
    <t>Roger Morris</t>
  </si>
  <si>
    <t xml:space="preserve">Durham </t>
  </si>
  <si>
    <t xml:space="preserve">Lewes </t>
  </si>
  <si>
    <t xml:space="preserve">Aberystwyth </t>
  </si>
  <si>
    <t xml:space="preserve">Cairngorms </t>
  </si>
  <si>
    <t xml:space="preserve">Swansea </t>
  </si>
  <si>
    <t xml:space="preserve">Pembrokeshire </t>
  </si>
  <si>
    <t>Exeter</t>
  </si>
  <si>
    <t xml:space="preserve">Speyside </t>
  </si>
  <si>
    <t xml:space="preserve">Lancaster </t>
  </si>
  <si>
    <t xml:space="preserve">Nottinghamshire </t>
  </si>
  <si>
    <t>Compiler</t>
  </si>
  <si>
    <t>Announced</t>
  </si>
  <si>
    <t>Reported</t>
  </si>
  <si>
    <t>Season</t>
  </si>
  <si>
    <t>startDate</t>
  </si>
  <si>
    <t>endDate</t>
  </si>
  <si>
    <t>NBN Atlas</t>
  </si>
  <si>
    <t>Canterbury</t>
  </si>
  <si>
    <t>Snowdonia</t>
  </si>
  <si>
    <t>Stoke</t>
  </si>
  <si>
    <t>Stirling</t>
  </si>
  <si>
    <t>Cornwall</t>
  </si>
  <si>
    <t>Records</t>
  </si>
  <si>
    <t>Participants</t>
  </si>
  <si>
    <t>Contributors</t>
  </si>
  <si>
    <t>ongoing</t>
  </si>
  <si>
    <t>Laurence Clemons</t>
  </si>
  <si>
    <t>Malcolm Smart, Phil Brighton, Derek Whiteley</t>
  </si>
  <si>
    <t>#76</t>
  </si>
  <si>
    <t>#72</t>
  </si>
  <si>
    <t>#61</t>
  </si>
  <si>
    <t>#62/63</t>
  </si>
  <si>
    <t>#60</t>
  </si>
  <si>
    <t>#56</t>
  </si>
  <si>
    <t>#74</t>
  </si>
  <si>
    <t>#67</t>
  </si>
  <si>
    <t>#70</t>
  </si>
  <si>
    <t>#68</t>
  </si>
  <si>
    <t>#64</t>
  </si>
  <si>
    <t>#55</t>
  </si>
  <si>
    <t>Forest of Dean</t>
  </si>
  <si>
    <t>Rogate</t>
  </si>
  <si>
    <t>Dolgellau</t>
  </si>
  <si>
    <t>Maentwrog</t>
  </si>
  <si>
    <t>Ashdown Forest</t>
  </si>
  <si>
    <t>Darenth Valley</t>
  </si>
  <si>
    <t>Hereford</t>
  </si>
  <si>
    <t>Dundee</t>
  </si>
  <si>
    <t>Ballater</t>
  </si>
  <si>
    <t>Breckland</t>
  </si>
  <si>
    <t>Brecon Beacons</t>
  </si>
  <si>
    <t>Bovey Tracey</t>
  </si>
  <si>
    <t>Newbridge on Wye</t>
  </si>
  <si>
    <t>-</t>
  </si>
  <si>
    <t>Breckland &amp; Broadlan</t>
  </si>
  <si>
    <t>Newton Stewart</t>
  </si>
  <si>
    <t>Isle of Wight</t>
  </si>
  <si>
    <t>Middleton in Teesdale</t>
  </si>
  <si>
    <t>Monmouth</t>
  </si>
  <si>
    <t>Nethy Bridge</t>
  </si>
  <si>
    <t>Epping Forest</t>
  </si>
  <si>
    <t>New Forest</t>
  </si>
  <si>
    <t>St. Agnes</t>
  </si>
  <si>
    <t>Suffolk Coast</t>
  </si>
  <si>
    <t>Norwich</t>
  </si>
  <si>
    <t>Tarradale</t>
  </si>
  <si>
    <t>Otley &amp; Ashberry Pastures</t>
  </si>
  <si>
    <t>Wyre Forest</t>
  </si>
  <si>
    <t>Brannets Wood</t>
  </si>
  <si>
    <t>Great Breach Wood</t>
  </si>
  <si>
    <t>Thompson Common</t>
  </si>
  <si>
    <t>Hainault Forest</t>
  </si>
  <si>
    <t>Woodwalton &amp; Bedford Purlieus</t>
  </si>
  <si>
    <t>Charterhouse in Mendip</t>
  </si>
  <si>
    <t>Leyburn</t>
  </si>
  <si>
    <t>Kent (Ashford)</t>
  </si>
  <si>
    <t>Carmarthen</t>
  </si>
  <si>
    <t>Thornham Magna</t>
  </si>
  <si>
    <t>Mendips</t>
  </si>
  <si>
    <t>Weald Edge Hangars</t>
  </si>
  <si>
    <t>Newcastle</t>
  </si>
  <si>
    <t>Sutton Park, Warwickshire</t>
  </si>
  <si>
    <t>Rye Harbour, East Sussex</t>
  </si>
  <si>
    <t>Chippenham Fen</t>
  </si>
  <si>
    <t xml:space="preserve">Carmarthen </t>
  </si>
  <si>
    <t>Pamber Forest</t>
  </si>
  <si>
    <t>Reviewed</t>
  </si>
  <si>
    <t>#81</t>
  </si>
  <si>
    <t>Winnal Moors</t>
  </si>
  <si>
    <t>Wicken Fen</t>
  </si>
  <si>
    <t>Allerthorpe Common</t>
  </si>
  <si>
    <t>North York Moors</t>
  </si>
  <si>
    <t>Bakewell</t>
  </si>
  <si>
    <t>Bowness</t>
  </si>
  <si>
    <t>Gower</t>
  </si>
  <si>
    <t>Dorset</t>
  </si>
  <si>
    <t>Mold</t>
  </si>
  <si>
    <t>Staffordshire</t>
  </si>
  <si>
    <t>SuttonPark</t>
  </si>
  <si>
    <t>Llandeilo</t>
  </si>
  <si>
    <t>Southwold</t>
  </si>
  <si>
    <t>#47</t>
  </si>
  <si>
    <t>Tarradale, Muir of Ord</t>
  </si>
  <si>
    <t>#81, #47</t>
  </si>
  <si>
    <t>Days</t>
  </si>
  <si>
    <t>#48</t>
  </si>
  <si>
    <t>Malcolm Smart</t>
  </si>
  <si>
    <t>#49</t>
  </si>
  <si>
    <t>#50</t>
  </si>
  <si>
    <t>#51</t>
  </si>
  <si>
    <t>published</t>
  </si>
  <si>
    <t>R2002</t>
  </si>
  <si>
    <t>#81, #57</t>
  </si>
  <si>
    <t>#81, #47, #57</t>
  </si>
  <si>
    <t>Compiled</t>
  </si>
  <si>
    <t>ID</t>
  </si>
  <si>
    <t>Alan Stubbs</t>
  </si>
  <si>
    <t>Region</t>
  </si>
  <si>
    <t>Scotland</t>
  </si>
  <si>
    <t>Wales</t>
  </si>
  <si>
    <t>England</t>
  </si>
  <si>
    <t>iRecord</t>
  </si>
  <si>
    <t>MSAccess</t>
  </si>
  <si>
    <t>#3</t>
  </si>
  <si>
    <t>#4</t>
  </si>
  <si>
    <t>Tony Irwin</t>
  </si>
  <si>
    <t>#5</t>
  </si>
  <si>
    <t>#4 (#5 July 78)</t>
  </si>
  <si>
    <t>#5, #6</t>
  </si>
  <si>
    <t>#6</t>
  </si>
  <si>
    <t>Colehayes Park</t>
  </si>
  <si>
    <t>#7</t>
  </si>
  <si>
    <t>Rogate Field Centre, Petersfield</t>
  </si>
  <si>
    <t>Details</t>
  </si>
  <si>
    <t>Stranord Field Centre</t>
  </si>
  <si>
    <t>Ian McLean</t>
  </si>
  <si>
    <t>#8</t>
  </si>
  <si>
    <t>#7, #8</t>
  </si>
  <si>
    <t>#9</t>
  </si>
  <si>
    <t>#10</t>
  </si>
  <si>
    <t>#11</t>
  </si>
  <si>
    <t>#12</t>
  </si>
  <si>
    <t>Abernethy Outdoor Centre, Nethy Bridge</t>
  </si>
  <si>
    <t>Caer Llan Field Centre</t>
  </si>
  <si>
    <t>#13</t>
  </si>
  <si>
    <t>#14</t>
  </si>
  <si>
    <t>Breanoc Field Centre</t>
  </si>
  <si>
    <t>David Henshaw</t>
  </si>
  <si>
    <t>#13, #14</t>
  </si>
  <si>
    <t>#15</t>
  </si>
  <si>
    <t>DFFW2004</t>
  </si>
  <si>
    <t>DFFW2005</t>
  </si>
  <si>
    <t>DFFW2006</t>
  </si>
  <si>
    <t>DFFW2007</t>
  </si>
  <si>
    <t>DFFW2008</t>
  </si>
  <si>
    <t>DFFW2009</t>
  </si>
  <si>
    <t>DFFW2010</t>
  </si>
  <si>
    <t>DFFW2011</t>
  </si>
  <si>
    <t>DFFW2012</t>
  </si>
  <si>
    <t>DFFW2013</t>
  </si>
  <si>
    <t>DFFW2014</t>
  </si>
  <si>
    <t>DFFW2015</t>
  </si>
  <si>
    <t>DFFW2016</t>
  </si>
  <si>
    <t>DFFW2017</t>
  </si>
  <si>
    <t>DFFW2018</t>
  </si>
  <si>
    <t>DFFW2019</t>
  </si>
  <si>
    <t>DFFW2020</t>
  </si>
  <si>
    <t>DFFW1998</t>
  </si>
  <si>
    <t>DFFW1999</t>
  </si>
  <si>
    <t>DFFW2000</t>
  </si>
  <si>
    <t>DFFW2001</t>
  </si>
  <si>
    <t>DFFW2002</t>
  </si>
  <si>
    <t>DFFW2003</t>
  </si>
  <si>
    <t>No</t>
  </si>
  <si>
    <t>#16</t>
  </si>
  <si>
    <t>Keith Alexander</t>
  </si>
  <si>
    <t>Excel</t>
  </si>
  <si>
    <t>#17</t>
  </si>
  <si>
    <t>TQ594804</t>
  </si>
  <si>
    <t>Del Smith</t>
  </si>
  <si>
    <t>#18</t>
  </si>
  <si>
    <t>#17, #18</t>
  </si>
  <si>
    <t>#19</t>
  </si>
  <si>
    <t>#20</t>
  </si>
  <si>
    <t>Phil Withers</t>
  </si>
  <si>
    <t>#21</t>
  </si>
  <si>
    <t>Nigel Jones</t>
  </si>
  <si>
    <t>#21, #22</t>
  </si>
  <si>
    <t>#22</t>
  </si>
  <si>
    <t>Matthew Oates</t>
  </si>
  <si>
    <t>Whippendell Wood &amp; Cassiobury Park</t>
  </si>
  <si>
    <t>#23</t>
  </si>
  <si>
    <t>#24</t>
  </si>
  <si>
    <t>#21, #24</t>
  </si>
  <si>
    <t>Andrew Godfrey</t>
  </si>
  <si>
    <t>Adam Wright</t>
  </si>
  <si>
    <t>Barry Yates</t>
  </si>
  <si>
    <t>#24, #25</t>
  </si>
  <si>
    <t>Hallsannery Field Centre</t>
  </si>
  <si>
    <t>#26</t>
  </si>
  <si>
    <t>#27</t>
  </si>
  <si>
    <t>#27, #28</t>
  </si>
  <si>
    <t>#28</t>
  </si>
  <si>
    <t>#29</t>
  </si>
  <si>
    <t>#29, #30</t>
  </si>
  <si>
    <t>#30</t>
  </si>
  <si>
    <t>#31</t>
  </si>
  <si>
    <t>#29, #31</t>
  </si>
  <si>
    <t>Keith Porter</t>
  </si>
  <si>
    <t>Leamington Spa</t>
  </si>
  <si>
    <t>Steve Falk</t>
  </si>
  <si>
    <t>project</t>
  </si>
  <si>
    <t>Upton Fields (ST3861), Stockton Cutting (ST4404)</t>
  </si>
  <si>
    <t>Sutton Park</t>
  </si>
  <si>
    <t>Cothill Fens</t>
  </si>
  <si>
    <t>Pickering</t>
  </si>
  <si>
    <t>Iain McGowan</t>
  </si>
  <si>
    <t>#32</t>
  </si>
  <si>
    <t>FAIR</t>
  </si>
  <si>
    <t>#33</t>
  </si>
  <si>
    <t>#34</t>
  </si>
  <si>
    <t>Kenfig Burrows</t>
  </si>
  <si>
    <t>Martin Drake</t>
  </si>
  <si>
    <t>#35</t>
  </si>
  <si>
    <t>#34, #35</t>
  </si>
  <si>
    <t>#34,#35</t>
  </si>
  <si>
    <t>#36</t>
  </si>
  <si>
    <t>Horstead Centre</t>
  </si>
  <si>
    <t>#35, #36</t>
  </si>
  <si>
    <t>#38</t>
  </si>
  <si>
    <t>#39</t>
  </si>
  <si>
    <t>Roy Crossley</t>
  </si>
  <si>
    <t>#40</t>
  </si>
  <si>
    <t>Queen Margaret's School, Escrick Hall</t>
  </si>
  <si>
    <t>#40, #41</t>
  </si>
  <si>
    <t>#41</t>
  </si>
  <si>
    <t>#42</t>
  </si>
  <si>
    <t>#43</t>
  </si>
  <si>
    <t>#44</t>
  </si>
  <si>
    <t>#81, #44</t>
  </si>
  <si>
    <t>#46</t>
  </si>
  <si>
    <t>#47, #46</t>
  </si>
  <si>
    <t>Castle Head Field Centre</t>
  </si>
  <si>
    <t>#52</t>
  </si>
  <si>
    <t>#53</t>
  </si>
  <si>
    <t>Chris Spilling (Malcolm Smart)</t>
  </si>
  <si>
    <t>#54</t>
  </si>
  <si>
    <t>DFFW1997</t>
  </si>
  <si>
    <t>ExpeditionID</t>
  </si>
  <si>
    <t xml:space="preserve">Grange-o-Sands </t>
  </si>
  <si>
    <t>Recorder 6</t>
  </si>
  <si>
    <t>Home</t>
  </si>
  <si>
    <t>Centroid</t>
  </si>
  <si>
    <t xml:space="preserve">decimalLatitude </t>
  </si>
  <si>
    <t xml:space="preserve">decimalLongitude </t>
  </si>
  <si>
    <t xml:space="preserve">geodeticDatum </t>
  </si>
  <si>
    <t xml:space="preserve">coordinateUncertaintyInMeters </t>
  </si>
  <si>
    <t>coordinatePrecision</t>
  </si>
  <si>
    <t>regionPrecision</t>
  </si>
  <si>
    <t>higherGeography</t>
  </si>
  <si>
    <t>country</t>
  </si>
  <si>
    <t>countryCode</t>
  </si>
  <si>
    <t>stateProvince</t>
  </si>
  <si>
    <t>gridReference</t>
  </si>
  <si>
    <t>SD4214479849</t>
  </si>
  <si>
    <t>VC42</t>
  </si>
  <si>
    <t>VC44</t>
  </si>
  <si>
    <t>VC41</t>
  </si>
  <si>
    <t>VC35</t>
  </si>
  <si>
    <t>VC43</t>
  </si>
  <si>
    <t>VC34</t>
  </si>
  <si>
    <t>VC36</t>
  </si>
  <si>
    <t>VC37</t>
  </si>
  <si>
    <t>Ty'r Morwydd</t>
  </si>
  <si>
    <t>SO297147</t>
  </si>
  <si>
    <t>VC69</t>
  </si>
  <si>
    <t>Kingston Maurward Agricultural College</t>
  </si>
  <si>
    <t>SY7154491039</t>
  </si>
  <si>
    <t>VC9</t>
  </si>
  <si>
    <t>VC3</t>
  </si>
  <si>
    <t>VC11</t>
  </si>
  <si>
    <t>Sites</t>
  </si>
  <si>
    <t>St. Joseph’s School, Launceston</t>
  </si>
  <si>
    <t>SX327852</t>
  </si>
  <si>
    <t>VC2</t>
  </si>
  <si>
    <t>NH54844891</t>
  </si>
  <si>
    <t>VC106</t>
  </si>
  <si>
    <t>Hengrave Hall near Bury St Edmunds</t>
  </si>
  <si>
    <t>TL823685</t>
  </si>
  <si>
    <t>VC26</t>
  </si>
  <si>
    <t>St Johns College, Durham</t>
  </si>
  <si>
    <t>#59</t>
  </si>
  <si>
    <t>#58, #60, #93</t>
  </si>
  <si>
    <t>#57</t>
  </si>
  <si>
    <t>VC22</t>
  </si>
  <si>
    <t>VC12</t>
  </si>
  <si>
    <t>VC33</t>
  </si>
  <si>
    <t>VC6</t>
  </si>
  <si>
    <t>VC7</t>
  </si>
  <si>
    <t>VC8</t>
  </si>
  <si>
    <t>ST9278670169</t>
  </si>
  <si>
    <t>Wiltshire College, Lackham Park</t>
  </si>
  <si>
    <t>Aberystwyth University</t>
  </si>
  <si>
    <t>#64, #65</t>
  </si>
  <si>
    <t>Glenmore Lodge</t>
  </si>
  <si>
    <t>Peter Chandler, Roger Morris</t>
  </si>
  <si>
    <t>NZ273419</t>
  </si>
  <si>
    <t>VC66</t>
  </si>
  <si>
    <t>Plumpton College, Lewes</t>
  </si>
  <si>
    <t>TQ358136</t>
  </si>
  <si>
    <t>VC14</t>
  </si>
  <si>
    <t>SN596820</t>
  </si>
  <si>
    <t>VC46</t>
  </si>
  <si>
    <t>NH987094</t>
  </si>
  <si>
    <t>VC96</t>
  </si>
  <si>
    <t>#66</t>
  </si>
  <si>
    <t>Swansea University</t>
  </si>
  <si>
    <t>SS629919</t>
  </si>
  <si>
    <t>VC45</t>
  </si>
  <si>
    <t>Stackpole</t>
  </si>
  <si>
    <t>SR976961</t>
  </si>
  <si>
    <t>Exeter University</t>
  </si>
  <si>
    <t>#70, #71</t>
  </si>
  <si>
    <t>SX918941</t>
  </si>
  <si>
    <t>Lagganalia Centre, Kingussie</t>
  </si>
  <si>
    <t>NH853039</t>
  </si>
  <si>
    <t>#73</t>
  </si>
  <si>
    <t>Lancaster University</t>
  </si>
  <si>
    <t>#75</t>
  </si>
  <si>
    <t>SD485574</t>
  </si>
  <si>
    <t>VC60</t>
  </si>
  <si>
    <t>SH572720</t>
  </si>
  <si>
    <t>VC49</t>
  </si>
  <si>
    <t>Friffoedd Village, Bangor University</t>
  </si>
  <si>
    <t>Nottingham University</t>
  </si>
  <si>
    <t>#76,#77</t>
  </si>
  <si>
    <t>SK541384</t>
  </si>
  <si>
    <t>VC56</t>
  </si>
  <si>
    <t>#78, #79</t>
  </si>
  <si>
    <t>#80</t>
  </si>
  <si>
    <t>Canterbury Christ Church University.</t>
  </si>
  <si>
    <t>TR155579</t>
  </si>
  <si>
    <t>VC15</t>
  </si>
  <si>
    <t>Plas Tan y Bwlch</t>
  </si>
  <si>
    <t>SH655406</t>
  </si>
  <si>
    <t>VC48</t>
  </si>
  <si>
    <t>#82, #83</t>
  </si>
  <si>
    <t>University of Stoke-on-Trent</t>
  </si>
  <si>
    <t>#84</t>
  </si>
  <si>
    <t>SJ878458</t>
  </si>
  <si>
    <t>VC39</t>
  </si>
  <si>
    <t>Oxford</t>
  </si>
  <si>
    <t>Autumn</t>
  </si>
  <si>
    <t>Summer</t>
  </si>
  <si>
    <t>Peter Chandler</t>
  </si>
  <si>
    <t>The Warren</t>
  </si>
  <si>
    <t>Wellesbourne</t>
  </si>
  <si>
    <t>Moreton Morrell Agricultural College</t>
  </si>
  <si>
    <t>Butterfly Cottage, Aldborough</t>
  </si>
  <si>
    <t>Sedlescombe</t>
  </si>
  <si>
    <t>Pestalozzi Intrernational Village</t>
  </si>
  <si>
    <t>Radnorshire</t>
  </si>
  <si>
    <t>Charnwood Forest</t>
  </si>
  <si>
    <t>Bridgnorth</t>
  </si>
  <si>
    <t>Sidmouth and Porlock</t>
  </si>
  <si>
    <t>Worthing and Eastbourne</t>
  </si>
  <si>
    <t>Kingussie</t>
  </si>
  <si>
    <t>Dorking</t>
  </si>
  <si>
    <t>Worksop and Nottingham</t>
  </si>
  <si>
    <t>Studland and New Forest</t>
  </si>
  <si>
    <t>Northants</t>
  </si>
  <si>
    <t>Farnborough</t>
  </si>
  <si>
    <t>West Sussex</t>
  </si>
  <si>
    <t>Spring</t>
  </si>
  <si>
    <t>Windsor Forest</t>
  </si>
  <si>
    <t>Tarbert</t>
  </si>
  <si>
    <t>Strathpeffer</t>
  </si>
  <si>
    <t>Epoch</t>
  </si>
  <si>
    <t>Epoch 1</t>
  </si>
  <si>
    <t>Epoch 2</t>
  </si>
  <si>
    <t>Epoch 3</t>
  </si>
  <si>
    <t>Epoch 4</t>
  </si>
  <si>
    <t>documented</t>
  </si>
  <si>
    <t>#86</t>
  </si>
  <si>
    <t>Averages in normal expeditions</t>
  </si>
  <si>
    <t>b</t>
  </si>
  <si>
    <t>Alan Stubbs, Ian McLean</t>
  </si>
  <si>
    <t>Nympsfield, Cotswolds</t>
  </si>
  <si>
    <t>Woodchester Park Field Centre nr Stroud</t>
  </si>
  <si>
    <t>Contributions from:</t>
  </si>
  <si>
    <t>Bulletin #47</t>
  </si>
  <si>
    <t>Darwyn Sumner</t>
  </si>
  <si>
    <t>extracted from above plus remainder to date (except Autumn)</t>
  </si>
  <si>
    <t xml:space="preserve">Peter Chandler </t>
  </si>
  <si>
    <t>corrections</t>
  </si>
  <si>
    <t>checked and added Autumn meetings</t>
  </si>
  <si>
    <t>Epochs:</t>
  </si>
  <si>
    <t>Pre-digital</t>
  </si>
  <si>
    <t>Professionals at JNCC + English Nature</t>
  </si>
  <si>
    <t>Publishing as Open Data to NBN Gateway (to become NBN Atlas)</t>
  </si>
  <si>
    <t>Current use of iRecord &amp; iNaturalist</t>
  </si>
  <si>
    <t>a</t>
  </si>
  <si>
    <t>c</t>
  </si>
  <si>
    <t>d</t>
  </si>
  <si>
    <t>e</t>
  </si>
  <si>
    <t>Versions</t>
  </si>
  <si>
    <t>Version 1</t>
  </si>
  <si>
    <t>a to b</t>
  </si>
  <si>
    <t>Version 2</t>
  </si>
  <si>
    <t>a to e</t>
  </si>
  <si>
    <t>DFFW2016b</t>
  </si>
  <si>
    <t>= likely number of missing records</t>
  </si>
  <si>
    <t xml:space="preserve"> 2021 report</t>
  </si>
  <si>
    <t>f</t>
  </si>
  <si>
    <t>Rob Wolton</t>
  </si>
  <si>
    <t>corrections + added Spring meetings</t>
  </si>
  <si>
    <t>Version 3</t>
  </si>
  <si>
    <t>a to f</t>
  </si>
  <si>
    <t>Amanda Morgan, Howard Bentley</t>
  </si>
  <si>
    <t>Amanda Morgan, Robert Wolton</t>
  </si>
  <si>
    <t>Jane Hewitt, Robert Wolton, Phil Brighton</t>
  </si>
  <si>
    <t>Jane Hewitt, Martin Harvey</t>
  </si>
  <si>
    <r>
      <t xml:space="preserve">Roger Morris </t>
    </r>
    <r>
      <rPr>
        <sz val="11"/>
        <color theme="1"/>
        <rFont val="Calibri"/>
        <family val="2"/>
        <scheme val="minor"/>
      </rPr>
      <t>and Derek Whiteley</t>
    </r>
  </si>
  <si>
    <t>Rockingham Forest</t>
  </si>
  <si>
    <t>Purbeck</t>
  </si>
  <si>
    <t>North Norfolk</t>
  </si>
  <si>
    <t>Tony Irwin + others</t>
  </si>
  <si>
    <t>Somerset</t>
  </si>
  <si>
    <t>John Showers</t>
  </si>
  <si>
    <t>Tony Davis</t>
  </si>
  <si>
    <t>#81, #47, #57, #72</t>
  </si>
  <si>
    <t>#81, #72</t>
  </si>
  <si>
    <t>#78</t>
  </si>
  <si>
    <t>extra</t>
  </si>
  <si>
    <t>Joan Childs</t>
  </si>
  <si>
    <t>Avalon Marshes Centre</t>
  </si>
  <si>
    <t>#83</t>
  </si>
  <si>
    <t>Yardley Chase</t>
  </si>
  <si>
    <t>#82, #84</t>
  </si>
  <si>
    <t>Roger Morris, Chris Spilling</t>
  </si>
  <si>
    <t>Laurence Clemons &amp; Darwyn Sumner</t>
  </si>
  <si>
    <t>Mike Howe &amp; Darwyn Sumner</t>
  </si>
  <si>
    <t>pending</t>
  </si>
  <si>
    <t>#16, report</t>
  </si>
  <si>
    <t>#36, report</t>
  </si>
  <si>
    <t>ISR</t>
  </si>
  <si>
    <t>ISR forms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</si>
</sst>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;@"/>
    <numFmt numFmtId="165" formatCode="0.00000_ ;[Red]\-0.00000\ 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242021"/>
      <name val="Calibri"/>
      <family val="2"/>
      <scheme val="minor"/>
    </font>
    <font>
      <b/>
      <sz val="11"/>
      <color rgb="FF242021"/>
      <name val="Calibri"/>
      <family val="2"/>
      <scheme val="minor"/>
    </font>
    <font>
      <sz val="10"/>
      <color theme="1"/>
      <name val="Arial Unicode MS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818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6B8B7"/>
        <bgColor rgb="FF000000"/>
      </patternFill>
    </fill>
    <fill>
      <patternFill patternType="solid">
        <fgColor rgb="FF4F81BD"/>
        <bgColor rgb="FF4F81BD"/>
      </patternFill>
    </fill>
    <fill>
      <patternFill patternType="solid">
        <fgColor rgb="FF95B3D7"/>
        <bgColor rgb="FF4F81BD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rgb="FF95B3D7"/>
      </top>
      <bottom/>
      <diagonal/>
    </border>
    <border>
      <left/>
      <right style="thin">
        <color rgb="FF95B3D7"/>
      </right>
      <top style="thin">
        <color rgb="FF95B3D7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Font="1" applyBorder="1"/>
    <xf numFmtId="0" fontId="3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17" fontId="3" fillId="0" borderId="0" xfId="0" applyNumberFormat="1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0" fillId="0" borderId="0" xfId="0" applyAlignment="1"/>
    <xf numFmtId="0" fontId="3" fillId="0" borderId="0" xfId="0" applyFont="1" applyBorder="1" applyAlignment="1">
      <alignment vertical="center"/>
    </xf>
    <xf numFmtId="0" fontId="0" fillId="0" borderId="0" xfId="0" applyFont="1" applyBorder="1" applyAlignment="1"/>
    <xf numFmtId="0" fontId="2" fillId="3" borderId="0" xfId="0" applyFont="1" applyFill="1" applyAlignment="1"/>
    <xf numFmtId="164" fontId="0" fillId="0" borderId="0" xfId="0" applyNumberFormat="1" applyAlignment="1"/>
    <xf numFmtId="164" fontId="0" fillId="0" borderId="0" xfId="0" applyNumberFormat="1"/>
    <xf numFmtId="164" fontId="0" fillId="0" borderId="0" xfId="0" applyNumberFormat="1" applyFont="1" applyAlignment="1"/>
    <xf numFmtId="1" fontId="3" fillId="0" borderId="0" xfId="0" applyNumberFormat="1" applyFont="1" applyBorder="1" applyAlignment="1">
      <alignment vertical="center" wrapText="1"/>
    </xf>
    <xf numFmtId="0" fontId="3" fillId="4" borderId="0" xfId="0" applyFont="1" applyFill="1" applyBorder="1" applyAlignment="1">
      <alignment vertical="center"/>
    </xf>
    <xf numFmtId="0" fontId="0" fillId="4" borderId="0" xfId="0" applyFill="1"/>
    <xf numFmtId="0" fontId="0" fillId="0" borderId="0" xfId="0" applyFont="1" applyFill="1" applyBorder="1"/>
    <xf numFmtId="0" fontId="1" fillId="0" borderId="0" xfId="0" applyFont="1" applyAlignment="1"/>
    <xf numFmtId="0" fontId="1" fillId="0" borderId="0" xfId="0" applyFont="1"/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" fontId="0" fillId="0" borderId="0" xfId="0" applyNumberFormat="1" applyAlignment="1"/>
    <xf numFmtId="1" fontId="0" fillId="0" borderId="0" xfId="0" applyNumberFormat="1"/>
    <xf numFmtId="0" fontId="5" fillId="0" borderId="0" xfId="0" applyFont="1" applyAlignment="1">
      <alignment vertical="center"/>
    </xf>
    <xf numFmtId="0" fontId="0" fillId="0" borderId="0" xfId="0" applyFill="1"/>
    <xf numFmtId="0" fontId="0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/>
    <xf numFmtId="0" fontId="0" fillId="5" borderId="0" xfId="0" applyFill="1" applyAlignment="1">
      <alignment wrapText="1"/>
    </xf>
    <xf numFmtId="0" fontId="3" fillId="8" borderId="0" xfId="0" applyFont="1" applyFill="1" applyBorder="1" applyAlignment="1">
      <alignment vertical="center"/>
    </xf>
    <xf numFmtId="0" fontId="0" fillId="0" borderId="0" xfId="0" applyFill="1" applyAlignment="1"/>
    <xf numFmtId="0" fontId="0" fillId="7" borderId="0" xfId="0" applyFill="1"/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/>
    <xf numFmtId="0" fontId="0" fillId="8" borderId="0" xfId="0" applyFont="1" applyFill="1" applyBorder="1" applyAlignment="1"/>
    <xf numFmtId="0" fontId="0" fillId="8" borderId="0" xfId="0" applyFill="1"/>
    <xf numFmtId="0" fontId="0" fillId="8" borderId="0" xfId="0" applyFill="1" applyAlignment="1">
      <alignment wrapText="1"/>
    </xf>
    <xf numFmtId="0" fontId="3" fillId="6" borderId="0" xfId="0" applyFont="1" applyFill="1" applyBorder="1" applyAlignment="1">
      <alignment vertical="center"/>
    </xf>
    <xf numFmtId="0" fontId="7" fillId="0" borderId="0" xfId="0" applyFont="1" applyAlignment="1">
      <alignment horizontal="center"/>
    </xf>
    <xf numFmtId="165" fontId="8" fillId="9" borderId="1" xfId="0" applyNumberFormat="1" applyFont="1" applyFill="1" applyBorder="1"/>
    <xf numFmtId="0" fontId="8" fillId="9" borderId="1" xfId="0" applyFont="1" applyFill="1" applyBorder="1"/>
    <xf numFmtId="0" fontId="9" fillId="10" borderId="1" xfId="0" applyFont="1" applyFill="1" applyBorder="1"/>
    <xf numFmtId="0" fontId="9" fillId="11" borderId="1" xfId="0" applyFont="1" applyFill="1" applyBorder="1"/>
    <xf numFmtId="0" fontId="8" fillId="9" borderId="2" xfId="0" applyFont="1" applyFill="1" applyBorder="1"/>
    <xf numFmtId="0" fontId="8" fillId="9" borderId="0" xfId="0" applyFont="1" applyFill="1"/>
    <xf numFmtId="0" fontId="8" fillId="9" borderId="0" xfId="0" applyFont="1" applyFill="1" applyBorder="1"/>
    <xf numFmtId="0" fontId="10" fillId="0" borderId="0" xfId="0" applyFont="1"/>
    <xf numFmtId="0" fontId="0" fillId="2" borderId="0" xfId="0" applyFont="1" applyFill="1" applyBorder="1"/>
    <xf numFmtId="0" fontId="11" fillId="0" borderId="0" xfId="0" applyFont="1" applyAlignment="1">
      <alignment horizontal="center"/>
    </xf>
    <xf numFmtId="0" fontId="4" fillId="6" borderId="0" xfId="0" applyFont="1" applyFill="1" applyBorder="1" applyAlignment="1">
      <alignment vertical="center"/>
    </xf>
    <xf numFmtId="0" fontId="12" fillId="6" borderId="0" xfId="0" applyFont="1" applyFill="1"/>
    <xf numFmtId="0" fontId="1" fillId="6" borderId="0" xfId="0" applyFont="1" applyFill="1"/>
    <xf numFmtId="0" fontId="0" fillId="0" borderId="0" xfId="0" applyFont="1" applyBorder="1" applyAlignment="1">
      <alignment vertical="center"/>
    </xf>
    <xf numFmtId="10" fontId="1" fillId="0" borderId="0" xfId="0" applyNumberFormat="1" applyFont="1"/>
    <xf numFmtId="0" fontId="1" fillId="0" borderId="0" xfId="0" quotePrefix="1" applyFont="1"/>
    <xf numFmtId="0" fontId="0" fillId="12" borderId="0" xfId="0" applyFill="1"/>
    <xf numFmtId="0" fontId="0" fillId="14" borderId="0" xfId="0" applyFill="1"/>
    <xf numFmtId="0" fontId="0" fillId="15" borderId="0" xfId="0" applyFill="1"/>
    <xf numFmtId="0" fontId="0" fillId="16" borderId="0" xfId="0" applyFill="1"/>
    <xf numFmtId="0" fontId="0" fillId="0" borderId="0" xfId="0" applyAlignment="1">
      <alignment horizontal="right"/>
    </xf>
    <xf numFmtId="0" fontId="4" fillId="13" borderId="0" xfId="0" applyFont="1" applyFill="1" applyBorder="1" applyAlignment="1">
      <alignment vertical="center"/>
    </xf>
    <xf numFmtId="0" fontId="2" fillId="3" borderId="0" xfId="0" applyFont="1" applyFill="1" applyAlignment="1">
      <alignment horizontal="center"/>
    </xf>
    <xf numFmtId="0" fontId="4" fillId="7" borderId="0" xfId="0" applyFont="1" applyFill="1" applyBorder="1" applyAlignment="1">
      <alignment vertical="center"/>
    </xf>
    <xf numFmtId="0" fontId="0" fillId="2" borderId="0" xfId="0" applyFill="1"/>
    <xf numFmtId="0" fontId="0" fillId="0" borderId="0" xfId="0" applyFont="1" applyFill="1" applyBorder="1" applyAlignment="1">
      <alignment vertical="center"/>
    </xf>
    <xf numFmtId="0" fontId="0" fillId="0" borderId="0" xfId="0"/>
    <xf numFmtId="17" fontId="3" fillId="0" borderId="0" xfId="0" applyNumberFormat="1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164" fontId="0" fillId="0" borderId="0" xfId="0" applyNumberFormat="1" applyAlignment="1"/>
    <xf numFmtId="1" fontId="3" fillId="0" borderId="0" xfId="0" applyNumberFormat="1" applyFont="1" applyBorder="1" applyAlignment="1">
      <alignment vertical="center" wrapText="1"/>
    </xf>
    <xf numFmtId="0" fontId="0" fillId="0" borderId="0" xfId="0" applyFont="1" applyFill="1" applyBorder="1"/>
    <xf numFmtId="0" fontId="1" fillId="0" borderId="0" xfId="0" applyFont="1"/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" fontId="0" fillId="0" borderId="0" xfId="0" applyNumberFormat="1"/>
    <xf numFmtId="0" fontId="5" fillId="0" borderId="0" xfId="0" applyFont="1" applyAlignment="1">
      <alignment vertical="center"/>
    </xf>
    <xf numFmtId="0" fontId="0" fillId="0" borderId="0" xfId="0" applyFill="1"/>
    <xf numFmtId="0" fontId="2" fillId="0" borderId="0" xfId="0" applyFont="1" applyAlignment="1">
      <alignment horizontal="center"/>
    </xf>
    <xf numFmtId="0" fontId="0" fillId="0" borderId="0" xfId="0" applyFont="1"/>
    <xf numFmtId="0" fontId="0" fillId="0" borderId="0" xfId="0" applyFill="1" applyAlignment="1"/>
    <xf numFmtId="0" fontId="0" fillId="7" borderId="0" xfId="0" applyFill="1"/>
    <xf numFmtId="0" fontId="0" fillId="0" borderId="0" xfId="0" applyFont="1" applyBorder="1" applyAlignment="1">
      <alignment vertical="center"/>
    </xf>
    <xf numFmtId="0" fontId="0" fillId="12" borderId="0" xfId="0" applyFill="1"/>
    <xf numFmtId="0" fontId="0" fillId="17" borderId="0" xfId="0" applyFont="1" applyFill="1" applyBorder="1"/>
    <xf numFmtId="0" fontId="3" fillId="17" borderId="0" xfId="0" applyFont="1" applyFill="1" applyBorder="1" applyAlignment="1">
      <alignment vertical="center" wrapText="1"/>
    </xf>
    <xf numFmtId="0" fontId="0" fillId="17" borderId="0" xfId="0" applyFill="1"/>
    <xf numFmtId="0" fontId="3" fillId="16" borderId="0" xfId="0" applyFont="1" applyFill="1" applyBorder="1" applyAlignment="1">
      <alignment vertic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55"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0" tint="-0.499984740745262"/>
        </patternFill>
      </fill>
    </dxf>
    <dxf>
      <fill>
        <patternFill>
          <bgColor rgb="FF92D050"/>
        </patternFill>
      </fill>
    </dxf>
    <dxf>
      <font>
        <color rgb="FFFFFF00"/>
      </font>
      <fill>
        <patternFill>
          <bgColor rgb="FFC00000"/>
        </patternFill>
      </fill>
    </dxf>
    <dxf>
      <fill>
        <patternFill>
          <bgColor rgb="FFEEB0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 patternType="solid">
          <bgColor rgb="FFFF3737"/>
        </patternFill>
      </fill>
    </dxf>
    <dxf>
      <fill>
        <patternFill patternType="none">
          <bgColor auto="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0" tint="-0.499984740745262"/>
        </patternFill>
      </fill>
    </dxf>
    <dxf>
      <fill>
        <patternFill>
          <bgColor rgb="FF92D050"/>
        </patternFill>
      </fill>
    </dxf>
    <dxf>
      <font>
        <color rgb="FFFFFF00"/>
      </font>
      <fill>
        <patternFill>
          <bgColor rgb="FFC00000"/>
        </patternFill>
      </fill>
    </dxf>
    <dxf>
      <fill>
        <patternFill>
          <bgColor rgb="FFEEB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0" tint="-0.499984740745262"/>
        </patternFill>
      </fill>
    </dxf>
    <dxf>
      <fill>
        <patternFill>
          <bgColor rgb="FF92D050"/>
        </patternFill>
      </fill>
    </dxf>
    <dxf>
      <font>
        <color rgb="FFFFFF00"/>
      </font>
      <fill>
        <patternFill>
          <bgColor rgb="FFC00000"/>
        </patternFill>
      </fill>
    </dxf>
    <dxf>
      <fill>
        <patternFill>
          <bgColor rgb="FFEEB00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FF2D2D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 patternType="solid">
          <bgColor rgb="FFFF3737"/>
        </patternFill>
      </fill>
    </dxf>
    <dxf>
      <fill>
        <patternFill patternType="none">
          <bgColor auto="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</dxfs>
  <tableStyles count="0" defaultTableStyle="TableStyleMedium2" defaultPivotStyle="PivotStyleLight16"/>
  <colors>
    <mruColors>
      <color rgb="FFEEB000"/>
      <color rgb="FFFF8181"/>
      <color rgb="FFFF3737"/>
      <color rgb="FFFF2D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Dipterists Forum Field Weeks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Contributors!$E$1</c:f>
              <c:strCache>
                <c:ptCount val="1"/>
                <c:pt idx="0">
                  <c:v>Participants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Contributors!$C$2:$D$23</c:f>
              <c:multiLvlStrCache>
                <c:ptCount val="22"/>
                <c:lvl>
                  <c:pt idx="0">
                    <c:v>Abergavenny </c:v>
                  </c:pt>
                  <c:pt idx="1">
                    <c:v>Dorset</c:v>
                  </c:pt>
                  <c:pt idx="2">
                    <c:v>Grange-o-Sands </c:v>
                  </c:pt>
                  <c:pt idx="3">
                    <c:v>Cornwall </c:v>
                  </c:pt>
                  <c:pt idx="4">
                    <c:v>Cornwall </c:v>
                  </c:pt>
                  <c:pt idx="5">
                    <c:v>Inverness</c:v>
                  </c:pt>
                  <c:pt idx="6">
                    <c:v>Suffolk</c:v>
                  </c:pt>
                  <c:pt idx="7">
                    <c:v>Wiltshire</c:v>
                  </c:pt>
                  <c:pt idx="8">
                    <c:v>Durham </c:v>
                  </c:pt>
                  <c:pt idx="9">
                    <c:v>Lewes </c:v>
                  </c:pt>
                  <c:pt idx="10">
                    <c:v>Aberystwyth </c:v>
                  </c:pt>
                  <c:pt idx="11">
                    <c:v>Cairngorms </c:v>
                  </c:pt>
                  <c:pt idx="12">
                    <c:v>Swansea </c:v>
                  </c:pt>
                  <c:pt idx="13">
                    <c:v>Pembrokeshire </c:v>
                  </c:pt>
                  <c:pt idx="14">
                    <c:v>Exeter</c:v>
                  </c:pt>
                  <c:pt idx="15">
                    <c:v>Speyside </c:v>
                  </c:pt>
                  <c:pt idx="16">
                    <c:v>Lancaster </c:v>
                  </c:pt>
                  <c:pt idx="17">
                    <c:v>Bangor </c:v>
                  </c:pt>
                  <c:pt idx="18">
                    <c:v>Nottinghamshire </c:v>
                  </c:pt>
                  <c:pt idx="19">
                    <c:v>Canterbury</c:v>
                  </c:pt>
                  <c:pt idx="20">
                    <c:v>Snowdonia</c:v>
                  </c:pt>
                  <c:pt idx="21">
                    <c:v>Stoke</c:v>
                  </c:pt>
                </c:lvl>
                <c:lvl>
                  <c:pt idx="0">
                    <c:v>1997</c:v>
                  </c:pt>
                  <c:pt idx="1">
                    <c:v>1998</c:v>
                  </c:pt>
                  <c:pt idx="2">
                    <c:v>1999</c:v>
                  </c:pt>
                  <c:pt idx="3">
                    <c:v>2000</c:v>
                  </c:pt>
                  <c:pt idx="4">
                    <c:v>2001</c:v>
                  </c:pt>
                  <c:pt idx="5">
                    <c:v>2002</c:v>
                  </c:pt>
                  <c:pt idx="6">
                    <c:v>2003</c:v>
                  </c:pt>
                  <c:pt idx="7">
                    <c:v>2004</c:v>
                  </c:pt>
                  <c:pt idx="8">
                    <c:v>2005</c:v>
                  </c:pt>
                  <c:pt idx="9">
                    <c:v>2006</c:v>
                  </c:pt>
                  <c:pt idx="10">
                    <c:v>2007</c:v>
                  </c:pt>
                  <c:pt idx="11">
                    <c:v>2008</c:v>
                  </c:pt>
                  <c:pt idx="12">
                    <c:v>2009</c:v>
                  </c:pt>
                  <c:pt idx="13">
                    <c:v>2010</c:v>
                  </c:pt>
                  <c:pt idx="14">
                    <c:v>2011</c:v>
                  </c:pt>
                  <c:pt idx="15">
                    <c:v>2012</c:v>
                  </c:pt>
                  <c:pt idx="16">
                    <c:v>2013</c:v>
                  </c:pt>
                  <c:pt idx="17">
                    <c:v>2014</c:v>
                  </c:pt>
                  <c:pt idx="18">
                    <c:v>2015</c:v>
                  </c:pt>
                  <c:pt idx="19">
                    <c:v>2016</c:v>
                  </c:pt>
                  <c:pt idx="20">
                    <c:v>2017</c:v>
                  </c:pt>
                  <c:pt idx="21">
                    <c:v>2018</c:v>
                  </c:pt>
                </c:lvl>
              </c:multiLvlStrCache>
            </c:multiLvlStrRef>
          </c:cat>
          <c:val>
            <c:numRef>
              <c:f>Contributors!$E$2:$E$23</c:f>
              <c:numCache>
                <c:formatCode>General</c:formatCode>
                <c:ptCount val="22"/>
                <c:pt idx="0">
                  <c:v>28</c:v>
                </c:pt>
                <c:pt idx="1">
                  <c:v>31</c:v>
                </c:pt>
                <c:pt idx="2">
                  <c:v>26</c:v>
                </c:pt>
                <c:pt idx="3">
                  <c:v>25</c:v>
                </c:pt>
                <c:pt idx="4">
                  <c:v>17</c:v>
                </c:pt>
                <c:pt idx="5">
                  <c:v>17</c:v>
                </c:pt>
                <c:pt idx="6">
                  <c:v>34</c:v>
                </c:pt>
                <c:pt idx="7">
                  <c:v>32</c:v>
                </c:pt>
                <c:pt idx="8">
                  <c:v>22</c:v>
                </c:pt>
                <c:pt idx="9">
                  <c:v>7</c:v>
                </c:pt>
                <c:pt idx="10">
                  <c:v>27</c:v>
                </c:pt>
                <c:pt idx="11">
                  <c:v>17</c:v>
                </c:pt>
                <c:pt idx="12">
                  <c:v>30</c:v>
                </c:pt>
                <c:pt idx="13">
                  <c:v>26</c:v>
                </c:pt>
                <c:pt idx="14">
                  <c:v>28</c:v>
                </c:pt>
                <c:pt idx="15">
                  <c:v>33</c:v>
                </c:pt>
                <c:pt idx="16">
                  <c:v>26</c:v>
                </c:pt>
                <c:pt idx="17">
                  <c:v>15</c:v>
                </c:pt>
                <c:pt idx="18">
                  <c:v>17</c:v>
                </c:pt>
                <c:pt idx="19">
                  <c:v>18</c:v>
                </c:pt>
                <c:pt idx="20">
                  <c:v>22</c:v>
                </c:pt>
                <c:pt idx="21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E1-4D40-9EB8-A16BCC9AC30C}"/>
            </c:ext>
          </c:extLst>
        </c:ser>
        <c:ser>
          <c:idx val="1"/>
          <c:order val="1"/>
          <c:tx>
            <c:strRef>
              <c:f>Contributors!$F$1</c:f>
              <c:strCache>
                <c:ptCount val="1"/>
                <c:pt idx="0">
                  <c:v>Contributors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Contributors!$C$2:$D$23</c:f>
              <c:multiLvlStrCache>
                <c:ptCount val="22"/>
                <c:lvl>
                  <c:pt idx="0">
                    <c:v>Abergavenny </c:v>
                  </c:pt>
                  <c:pt idx="1">
                    <c:v>Dorset</c:v>
                  </c:pt>
                  <c:pt idx="2">
                    <c:v>Grange-o-Sands </c:v>
                  </c:pt>
                  <c:pt idx="3">
                    <c:v>Cornwall </c:v>
                  </c:pt>
                  <c:pt idx="4">
                    <c:v>Cornwall </c:v>
                  </c:pt>
                  <c:pt idx="5">
                    <c:v>Inverness</c:v>
                  </c:pt>
                  <c:pt idx="6">
                    <c:v>Suffolk</c:v>
                  </c:pt>
                  <c:pt idx="7">
                    <c:v>Wiltshire</c:v>
                  </c:pt>
                  <c:pt idx="8">
                    <c:v>Durham </c:v>
                  </c:pt>
                  <c:pt idx="9">
                    <c:v>Lewes </c:v>
                  </c:pt>
                  <c:pt idx="10">
                    <c:v>Aberystwyth </c:v>
                  </c:pt>
                  <c:pt idx="11">
                    <c:v>Cairngorms </c:v>
                  </c:pt>
                  <c:pt idx="12">
                    <c:v>Swansea </c:v>
                  </c:pt>
                  <c:pt idx="13">
                    <c:v>Pembrokeshire </c:v>
                  </c:pt>
                  <c:pt idx="14">
                    <c:v>Exeter</c:v>
                  </c:pt>
                  <c:pt idx="15">
                    <c:v>Speyside </c:v>
                  </c:pt>
                  <c:pt idx="16">
                    <c:v>Lancaster </c:v>
                  </c:pt>
                  <c:pt idx="17">
                    <c:v>Bangor </c:v>
                  </c:pt>
                  <c:pt idx="18">
                    <c:v>Nottinghamshire </c:v>
                  </c:pt>
                  <c:pt idx="19">
                    <c:v>Canterbury</c:v>
                  </c:pt>
                  <c:pt idx="20">
                    <c:v>Snowdonia</c:v>
                  </c:pt>
                  <c:pt idx="21">
                    <c:v>Stoke</c:v>
                  </c:pt>
                </c:lvl>
                <c:lvl>
                  <c:pt idx="0">
                    <c:v>1997</c:v>
                  </c:pt>
                  <c:pt idx="1">
                    <c:v>1998</c:v>
                  </c:pt>
                  <c:pt idx="2">
                    <c:v>1999</c:v>
                  </c:pt>
                  <c:pt idx="3">
                    <c:v>2000</c:v>
                  </c:pt>
                  <c:pt idx="4">
                    <c:v>2001</c:v>
                  </c:pt>
                  <c:pt idx="5">
                    <c:v>2002</c:v>
                  </c:pt>
                  <c:pt idx="6">
                    <c:v>2003</c:v>
                  </c:pt>
                  <c:pt idx="7">
                    <c:v>2004</c:v>
                  </c:pt>
                  <c:pt idx="8">
                    <c:v>2005</c:v>
                  </c:pt>
                  <c:pt idx="9">
                    <c:v>2006</c:v>
                  </c:pt>
                  <c:pt idx="10">
                    <c:v>2007</c:v>
                  </c:pt>
                  <c:pt idx="11">
                    <c:v>2008</c:v>
                  </c:pt>
                  <c:pt idx="12">
                    <c:v>2009</c:v>
                  </c:pt>
                  <c:pt idx="13">
                    <c:v>2010</c:v>
                  </c:pt>
                  <c:pt idx="14">
                    <c:v>2011</c:v>
                  </c:pt>
                  <c:pt idx="15">
                    <c:v>2012</c:v>
                  </c:pt>
                  <c:pt idx="16">
                    <c:v>2013</c:v>
                  </c:pt>
                  <c:pt idx="17">
                    <c:v>2014</c:v>
                  </c:pt>
                  <c:pt idx="18">
                    <c:v>2015</c:v>
                  </c:pt>
                  <c:pt idx="19">
                    <c:v>2016</c:v>
                  </c:pt>
                  <c:pt idx="20">
                    <c:v>2017</c:v>
                  </c:pt>
                  <c:pt idx="21">
                    <c:v>2018</c:v>
                  </c:pt>
                </c:lvl>
              </c:multiLvlStrCache>
            </c:multiLvlStrRef>
          </c:cat>
          <c:val>
            <c:numRef>
              <c:f>Contributors!$F$2:$F$23</c:f>
              <c:numCache>
                <c:formatCode>General</c:formatCode>
                <c:ptCount val="22"/>
                <c:pt idx="0">
                  <c:v>28</c:v>
                </c:pt>
                <c:pt idx="1">
                  <c:v>31</c:v>
                </c:pt>
                <c:pt idx="2">
                  <c:v>23</c:v>
                </c:pt>
                <c:pt idx="3">
                  <c:v>25</c:v>
                </c:pt>
                <c:pt idx="4">
                  <c:v>17</c:v>
                </c:pt>
                <c:pt idx="5">
                  <c:v>5</c:v>
                </c:pt>
                <c:pt idx="6">
                  <c:v>3</c:v>
                </c:pt>
                <c:pt idx="7">
                  <c:v>15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3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11</c:v>
                </c:pt>
                <c:pt idx="19">
                  <c:v>12</c:v>
                </c:pt>
                <c:pt idx="20">
                  <c:v>20</c:v>
                </c:pt>
                <c:pt idx="21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E1-4D40-9EB8-A16BCC9AC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13071736"/>
        <c:axId val="213073696"/>
      </c:barChart>
      <c:catAx>
        <c:axId val="213071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073696"/>
        <c:crosses val="autoZero"/>
        <c:auto val="1"/>
        <c:lblAlgn val="ctr"/>
        <c:lblOffset val="100"/>
        <c:noMultiLvlLbl val="0"/>
      </c:catAx>
      <c:valAx>
        <c:axId val="213073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071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509587</xdr:colOff>
      <xdr:row>1</xdr:row>
      <xdr:rowOff>152400</xdr:rowOff>
    </xdr:from>
    <xdr:to>
      <xdr:col>16</xdr:col>
      <xdr:colOff>152400</xdr:colOff>
      <xdr:row>22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A89470D-F3DD-4DD0-8AFF-CD55E2A145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55"/>
  <sheetViews>
    <sheetView tabSelected="1" workbookViewId="0">
      <pane ySplit="1" topLeftCell="A134" activePane="bottomLeft" state="frozen"/>
      <selection pane="bottomLeft" activeCell="Q103" sqref="Q103"/>
    </sheetView>
  </sheetViews>
  <sheetFormatPr defaultRowHeight="15" x14ac:dyDescent="0.25"/>
  <cols>
    <col min="1" max="1" width="11.28515625" style="24" bestFit="1" customWidth="1"/>
    <col min="2" max="2" width="4" bestFit="1" customWidth="1"/>
    <col min="3" max="3" width="7.7109375" bestFit="1" customWidth="1"/>
    <col min="4" max="4" width="5" style="24" bestFit="1" customWidth="1"/>
    <col min="5" max="5" width="8" style="11" bestFit="1" customWidth="1"/>
    <col min="6" max="7" width="10.7109375" style="11" bestFit="1" customWidth="1"/>
    <col min="8" max="8" width="5.85546875" style="22" bestFit="1" customWidth="1"/>
    <col min="9" max="9" width="18.140625" style="18" bestFit="1" customWidth="1"/>
    <col min="10" max="10" width="8.5703125" style="18" bestFit="1" customWidth="1"/>
    <col min="11" max="11" width="7.140625" style="28" customWidth="1"/>
    <col min="12" max="12" width="14.7109375" customWidth="1"/>
    <col min="13" max="13" width="6.5703125" customWidth="1"/>
    <col min="14" max="14" width="6.7109375" customWidth="1"/>
    <col min="15" max="15" width="17.28515625" style="3" customWidth="1"/>
    <col min="16" max="16" width="9.5703125" style="26" bestFit="1" customWidth="1"/>
    <col min="17" max="17" width="6.5703125" style="3" customWidth="1"/>
    <col min="18" max="18" width="7.85546875" customWidth="1"/>
    <col min="19" max="19" width="7.42578125" customWidth="1"/>
    <col min="20" max="20" width="8.42578125" customWidth="1"/>
    <col min="21" max="21" width="8" customWidth="1"/>
  </cols>
  <sheetData>
    <row r="1" spans="1:22" s="6" customFormat="1" x14ac:dyDescent="0.25">
      <c r="A1" s="31" t="s">
        <v>140</v>
      </c>
      <c r="B1" s="6" t="s">
        <v>198</v>
      </c>
      <c r="C1" s="6" t="s">
        <v>402</v>
      </c>
      <c r="D1" s="31" t="s">
        <v>0</v>
      </c>
      <c r="E1" s="10" t="s">
        <v>38</v>
      </c>
      <c r="F1" s="10" t="s">
        <v>39</v>
      </c>
      <c r="G1" s="10" t="s">
        <v>40</v>
      </c>
      <c r="H1" s="21" t="s">
        <v>129</v>
      </c>
      <c r="I1" s="17" t="s">
        <v>18</v>
      </c>
      <c r="J1" s="17" t="s">
        <v>142</v>
      </c>
      <c r="K1" s="27" t="s">
        <v>158</v>
      </c>
      <c r="L1" s="6" t="s">
        <v>19</v>
      </c>
      <c r="M1" s="6" t="s">
        <v>48</v>
      </c>
      <c r="N1" s="6" t="s">
        <v>49</v>
      </c>
      <c r="O1" s="6" t="s">
        <v>35</v>
      </c>
      <c r="P1" s="25" t="s">
        <v>139</v>
      </c>
      <c r="Q1" s="6" t="s">
        <v>47</v>
      </c>
      <c r="R1" s="9" t="s">
        <v>41</v>
      </c>
      <c r="S1" s="62" t="s">
        <v>243</v>
      </c>
      <c r="T1" s="6" t="s">
        <v>36</v>
      </c>
      <c r="U1" s="6" t="s">
        <v>37</v>
      </c>
      <c r="V1" s="6" t="s">
        <v>111</v>
      </c>
    </row>
    <row r="2" spans="1:22" x14ac:dyDescent="0.25">
      <c r="A2" s="24" t="str">
        <f>"DFFW"&amp;TEXT(D2,"####")</f>
        <v>DFFW1973</v>
      </c>
      <c r="B2">
        <v>1</v>
      </c>
      <c r="C2" t="s">
        <v>403</v>
      </c>
      <c r="D2" s="5">
        <v>1973</v>
      </c>
      <c r="E2" s="23" t="str">
        <f t="shared" ref="E2:E17" si="0">CHOOSE(MONTH(F2),"Winter","Winter","Spring","Spring","Spring","Summer","Summer","Summer","Autumn","Autumn","Autumn","Winter")</f>
        <v>Summer</v>
      </c>
      <c r="F2" s="11">
        <v>26894</v>
      </c>
      <c r="G2" s="11">
        <v>26900</v>
      </c>
      <c r="H2" s="22">
        <f t="shared" ref="H2:H33" si="1">(G2-F2)+1</f>
        <v>7</v>
      </c>
      <c r="I2" s="18" t="s">
        <v>65</v>
      </c>
      <c r="J2" s="18" t="s">
        <v>144</v>
      </c>
      <c r="L2" t="s">
        <v>141</v>
      </c>
      <c r="P2" s="26" t="s">
        <v>78</v>
      </c>
      <c r="R2" t="s">
        <v>78</v>
      </c>
      <c r="V2" t="s">
        <v>126</v>
      </c>
    </row>
    <row r="3" spans="1:22" x14ac:dyDescent="0.25">
      <c r="B3">
        <v>2</v>
      </c>
      <c r="C3" t="s">
        <v>403</v>
      </c>
      <c r="D3" s="5">
        <v>1974</v>
      </c>
      <c r="E3" s="23" t="str">
        <f t="shared" si="0"/>
        <v>Spring</v>
      </c>
      <c r="F3" s="11">
        <v>27167</v>
      </c>
      <c r="G3" s="11">
        <v>27167</v>
      </c>
      <c r="H3" s="22">
        <f t="shared" si="1"/>
        <v>1</v>
      </c>
      <c r="I3" s="18" t="s">
        <v>70</v>
      </c>
      <c r="P3" s="26" t="s">
        <v>78</v>
      </c>
      <c r="R3" t="s">
        <v>78</v>
      </c>
      <c r="V3" t="s">
        <v>126</v>
      </c>
    </row>
    <row r="4" spans="1:22" ht="15" customHeight="1" x14ac:dyDescent="0.25">
      <c r="A4" s="24" t="str">
        <f>"DFFW"&amp;TEXT(D4,"####")</f>
        <v>DFFW1974</v>
      </c>
      <c r="B4">
        <v>3</v>
      </c>
      <c r="C4" t="s">
        <v>403</v>
      </c>
      <c r="D4" s="5">
        <v>1974</v>
      </c>
      <c r="E4" s="23" t="str">
        <f t="shared" si="0"/>
        <v>Summer</v>
      </c>
      <c r="F4" s="11">
        <v>27228</v>
      </c>
      <c r="G4" s="11">
        <v>27234</v>
      </c>
      <c r="H4" s="22">
        <f t="shared" si="1"/>
        <v>7</v>
      </c>
      <c r="I4" s="18" t="s">
        <v>66</v>
      </c>
      <c r="J4" s="18" t="s">
        <v>145</v>
      </c>
      <c r="L4" t="s">
        <v>141</v>
      </c>
      <c r="P4" s="26" t="s">
        <v>78</v>
      </c>
      <c r="R4" t="s">
        <v>78</v>
      </c>
      <c r="V4" t="s">
        <v>126</v>
      </c>
    </row>
    <row r="5" spans="1:22" ht="15" customHeight="1" x14ac:dyDescent="0.25">
      <c r="A5" s="24" t="str">
        <f>"DFAu"&amp;TEXT(D5,"####")</f>
        <v>DFAu1975</v>
      </c>
      <c r="B5">
        <v>4</v>
      </c>
      <c r="C5" t="s">
        <v>403</v>
      </c>
      <c r="D5" s="5">
        <v>1975</v>
      </c>
      <c r="E5" s="23" t="str">
        <f t="shared" si="0"/>
        <v>Autumn</v>
      </c>
      <c r="F5" s="11">
        <v>27676</v>
      </c>
      <c r="G5" s="11">
        <v>27680</v>
      </c>
      <c r="H5" s="22">
        <f t="shared" si="1"/>
        <v>5</v>
      </c>
      <c r="I5" s="18" t="s">
        <v>67</v>
      </c>
      <c r="J5" s="18" t="s">
        <v>144</v>
      </c>
      <c r="L5" t="s">
        <v>141</v>
      </c>
      <c r="P5" s="26" t="s">
        <v>78</v>
      </c>
      <c r="R5" t="s">
        <v>78</v>
      </c>
      <c r="V5" t="s">
        <v>126</v>
      </c>
    </row>
    <row r="6" spans="1:22" ht="15" customHeight="1" x14ac:dyDescent="0.25">
      <c r="A6" s="24" t="str">
        <f>"DFFW"&amp;TEXT(D6,"####")</f>
        <v>DFFW1976</v>
      </c>
      <c r="B6">
        <v>5</v>
      </c>
      <c r="C6" t="s">
        <v>403</v>
      </c>
      <c r="D6" s="5">
        <v>1976</v>
      </c>
      <c r="E6" s="23" t="str">
        <f t="shared" si="0"/>
        <v>Summer</v>
      </c>
      <c r="F6" s="11">
        <v>27952</v>
      </c>
      <c r="G6" s="11">
        <v>27958</v>
      </c>
      <c r="H6" s="22">
        <f t="shared" si="1"/>
        <v>7</v>
      </c>
      <c r="I6" s="18" t="s">
        <v>68</v>
      </c>
      <c r="J6" s="18" t="s">
        <v>144</v>
      </c>
      <c r="L6" t="s">
        <v>141</v>
      </c>
      <c r="P6" s="26" t="s">
        <v>78</v>
      </c>
      <c r="R6" t="s">
        <v>78</v>
      </c>
      <c r="V6" t="s">
        <v>126</v>
      </c>
    </row>
    <row r="7" spans="1:22" ht="15" customHeight="1" x14ac:dyDescent="0.25">
      <c r="A7" s="24" t="str">
        <f>"DFAu"&amp;TEXT(D7,"####")</f>
        <v>DFAu1976</v>
      </c>
      <c r="B7">
        <v>6</v>
      </c>
      <c r="C7" t="s">
        <v>403</v>
      </c>
      <c r="D7" s="5">
        <v>1976</v>
      </c>
      <c r="E7" s="23" t="str">
        <f t="shared" si="0"/>
        <v>Autumn</v>
      </c>
      <c r="F7" s="11">
        <v>28040</v>
      </c>
      <c r="G7" s="11">
        <v>28043</v>
      </c>
      <c r="H7" s="22">
        <f t="shared" si="1"/>
        <v>4</v>
      </c>
      <c r="I7" s="18" t="s">
        <v>69</v>
      </c>
      <c r="J7" s="18" t="s">
        <v>145</v>
      </c>
      <c r="L7" t="s">
        <v>141</v>
      </c>
      <c r="P7" s="26" t="s">
        <v>78</v>
      </c>
      <c r="R7" t="s">
        <v>78</v>
      </c>
      <c r="V7" t="s">
        <v>126</v>
      </c>
    </row>
    <row r="8" spans="1:22" ht="15" customHeight="1" x14ac:dyDescent="0.25">
      <c r="B8">
        <v>7</v>
      </c>
      <c r="C8" t="s">
        <v>403</v>
      </c>
      <c r="D8" s="5">
        <v>1977</v>
      </c>
      <c r="E8" s="23" t="str">
        <f t="shared" si="0"/>
        <v>Spring</v>
      </c>
      <c r="F8" s="11">
        <v>28266</v>
      </c>
      <c r="G8" s="11">
        <v>28270</v>
      </c>
      <c r="H8" s="22">
        <f t="shared" si="1"/>
        <v>5</v>
      </c>
      <c r="I8" s="18" t="s">
        <v>71</v>
      </c>
      <c r="J8" s="18" t="s">
        <v>145</v>
      </c>
      <c r="L8" t="s">
        <v>141</v>
      </c>
      <c r="P8" s="26" t="s">
        <v>78</v>
      </c>
      <c r="R8" t="s">
        <v>78</v>
      </c>
      <c r="T8" t="s">
        <v>148</v>
      </c>
      <c r="U8" t="s">
        <v>149</v>
      </c>
      <c r="V8" t="s">
        <v>126</v>
      </c>
    </row>
    <row r="9" spans="1:22" ht="15" customHeight="1" x14ac:dyDescent="0.25">
      <c r="A9" s="24" t="str">
        <f>"DFFW"&amp;TEXT(D9,"####")</f>
        <v>DFFW1977</v>
      </c>
      <c r="B9">
        <v>8</v>
      </c>
      <c r="C9" t="s">
        <v>403</v>
      </c>
      <c r="D9" s="5">
        <v>1977</v>
      </c>
      <c r="E9" s="23" t="str">
        <f t="shared" si="0"/>
        <v>Summer</v>
      </c>
      <c r="F9" s="11">
        <v>28308</v>
      </c>
      <c r="G9" s="11">
        <v>28316</v>
      </c>
      <c r="H9" s="22">
        <f t="shared" si="1"/>
        <v>9</v>
      </c>
      <c r="I9" s="18" t="s">
        <v>72</v>
      </c>
      <c r="J9" s="18" t="s">
        <v>143</v>
      </c>
      <c r="L9" t="s">
        <v>141</v>
      </c>
      <c r="P9" s="26" t="s">
        <v>78</v>
      </c>
      <c r="R9" t="s">
        <v>78</v>
      </c>
      <c r="T9" t="s">
        <v>148</v>
      </c>
      <c r="V9" t="s">
        <v>126</v>
      </c>
    </row>
    <row r="10" spans="1:22" ht="15" customHeight="1" x14ac:dyDescent="0.25">
      <c r="A10" s="24" t="str">
        <f>"DFFW"&amp;TEXT(D10,"####")</f>
        <v>DFFW1977</v>
      </c>
      <c r="B10">
        <v>9</v>
      </c>
      <c r="C10" t="s">
        <v>403</v>
      </c>
      <c r="D10" s="5">
        <v>1977</v>
      </c>
      <c r="E10" s="23" t="str">
        <f t="shared" si="0"/>
        <v>Summer</v>
      </c>
      <c r="F10" s="11">
        <v>28316</v>
      </c>
      <c r="G10" s="11">
        <v>28323</v>
      </c>
      <c r="H10" s="22">
        <f t="shared" si="1"/>
        <v>8</v>
      </c>
      <c r="I10" s="18" t="s">
        <v>73</v>
      </c>
      <c r="J10" s="18" t="s">
        <v>143</v>
      </c>
      <c r="L10" t="s">
        <v>141</v>
      </c>
      <c r="P10" s="26" t="s">
        <v>78</v>
      </c>
      <c r="R10" t="s">
        <v>78</v>
      </c>
      <c r="T10" t="s">
        <v>148</v>
      </c>
      <c r="U10" t="s">
        <v>149</v>
      </c>
      <c r="V10" t="s">
        <v>126</v>
      </c>
    </row>
    <row r="11" spans="1:22" ht="15" customHeight="1" x14ac:dyDescent="0.25">
      <c r="B11">
        <v>10</v>
      </c>
      <c r="C11" t="s">
        <v>403</v>
      </c>
      <c r="D11" s="5">
        <v>1977</v>
      </c>
      <c r="E11" s="23" t="str">
        <f t="shared" si="0"/>
        <v>Summer</v>
      </c>
      <c r="F11" s="11">
        <v>28357</v>
      </c>
      <c r="G11" s="11">
        <v>28358</v>
      </c>
      <c r="H11" s="22">
        <f t="shared" si="1"/>
        <v>2</v>
      </c>
      <c r="I11" s="18" t="s">
        <v>74</v>
      </c>
      <c r="L11" t="s">
        <v>150</v>
      </c>
      <c r="O11" t="s">
        <v>150</v>
      </c>
      <c r="P11" s="26" t="s">
        <v>78</v>
      </c>
      <c r="R11" t="s">
        <v>78</v>
      </c>
      <c r="U11" t="s">
        <v>149</v>
      </c>
      <c r="V11" t="s">
        <v>126</v>
      </c>
    </row>
    <row r="12" spans="1:22" ht="15" customHeight="1" x14ac:dyDescent="0.25">
      <c r="A12" s="24" t="str">
        <f>"DFAu"&amp;TEXT(D12,"####")</f>
        <v>DFAu1977</v>
      </c>
      <c r="B12">
        <v>11</v>
      </c>
      <c r="C12" t="s">
        <v>403</v>
      </c>
      <c r="D12" s="5">
        <v>1977</v>
      </c>
      <c r="E12" s="23" t="str">
        <f t="shared" si="0"/>
        <v>Autumn</v>
      </c>
      <c r="F12" s="11">
        <v>28405</v>
      </c>
      <c r="G12" s="11">
        <v>28410</v>
      </c>
      <c r="H12" s="22">
        <f t="shared" si="1"/>
        <v>6</v>
      </c>
      <c r="I12" s="18" t="s">
        <v>75</v>
      </c>
      <c r="J12" s="18" t="s">
        <v>144</v>
      </c>
      <c r="L12" t="s">
        <v>141</v>
      </c>
      <c r="M12" s="18"/>
      <c r="P12" s="26" t="s">
        <v>78</v>
      </c>
      <c r="R12" t="s">
        <v>78</v>
      </c>
      <c r="T12" t="s">
        <v>152</v>
      </c>
      <c r="V12" t="s">
        <v>126</v>
      </c>
    </row>
    <row r="13" spans="1:22" ht="15" customHeight="1" x14ac:dyDescent="0.25">
      <c r="A13" s="24" t="str">
        <f>"DFFW"&amp;TEXT(D13,"####")</f>
        <v>DFFW1978</v>
      </c>
      <c r="B13">
        <v>12</v>
      </c>
      <c r="C13" t="s">
        <v>403</v>
      </c>
      <c r="D13" s="5">
        <v>1978</v>
      </c>
      <c r="E13" s="23" t="str">
        <f t="shared" si="0"/>
        <v>Spring</v>
      </c>
      <c r="F13" s="11">
        <v>28637</v>
      </c>
      <c r="G13" s="11">
        <v>28645</v>
      </c>
      <c r="H13" s="22">
        <f t="shared" si="1"/>
        <v>9</v>
      </c>
      <c r="I13" s="18" t="s">
        <v>76</v>
      </c>
      <c r="J13" s="18" t="s">
        <v>145</v>
      </c>
      <c r="K13" s="28" t="s">
        <v>155</v>
      </c>
      <c r="L13" t="s">
        <v>141</v>
      </c>
      <c r="M13">
        <v>29</v>
      </c>
      <c r="P13" s="26" t="s">
        <v>78</v>
      </c>
      <c r="R13" t="s">
        <v>78</v>
      </c>
      <c r="T13" t="s">
        <v>151</v>
      </c>
      <c r="U13" t="s">
        <v>154</v>
      </c>
      <c r="V13" t="s">
        <v>126</v>
      </c>
    </row>
    <row r="14" spans="1:22" ht="15" customHeight="1" x14ac:dyDescent="0.25">
      <c r="A14" s="24" t="str">
        <f>"DFAu"&amp;TEXT(D14,"####")</f>
        <v>DFAu1978</v>
      </c>
      <c r="B14">
        <v>13</v>
      </c>
      <c r="C14" t="s">
        <v>403</v>
      </c>
      <c r="D14" s="5">
        <v>1978</v>
      </c>
      <c r="E14" s="23" t="str">
        <f t="shared" si="0"/>
        <v>Autumn</v>
      </c>
      <c r="F14" s="11">
        <v>28768</v>
      </c>
      <c r="G14" s="11">
        <v>28771</v>
      </c>
      <c r="H14" s="22">
        <f t="shared" si="1"/>
        <v>4</v>
      </c>
      <c r="I14" s="18" t="s">
        <v>77</v>
      </c>
      <c r="J14" s="18" t="s">
        <v>144</v>
      </c>
      <c r="L14" t="s">
        <v>141</v>
      </c>
      <c r="P14" s="26" t="s">
        <v>78</v>
      </c>
      <c r="R14" t="s">
        <v>78</v>
      </c>
      <c r="T14" t="s">
        <v>153</v>
      </c>
      <c r="V14" t="s">
        <v>126</v>
      </c>
    </row>
    <row r="15" spans="1:22" ht="15" customHeight="1" x14ac:dyDescent="0.25">
      <c r="A15" s="24" t="str">
        <f>"DFFW"&amp;TEXT(D15,"####")</f>
        <v>DFFW1979</v>
      </c>
      <c r="B15">
        <v>14</v>
      </c>
      <c r="C15" t="s">
        <v>403</v>
      </c>
      <c r="D15" s="5">
        <v>1979</v>
      </c>
      <c r="E15" s="23" t="str">
        <f t="shared" si="0"/>
        <v>Summer</v>
      </c>
      <c r="F15" s="11">
        <v>29014</v>
      </c>
      <c r="G15" s="11">
        <v>29021</v>
      </c>
      <c r="H15" s="22">
        <f t="shared" si="1"/>
        <v>8</v>
      </c>
      <c r="I15" s="18" t="s">
        <v>66</v>
      </c>
      <c r="J15" s="18" t="s">
        <v>145</v>
      </c>
      <c r="K15" s="28" t="s">
        <v>157</v>
      </c>
      <c r="L15" t="s">
        <v>141</v>
      </c>
      <c r="O15" s="3" t="s">
        <v>150</v>
      </c>
      <c r="P15" s="26" t="s">
        <v>78</v>
      </c>
      <c r="R15" t="s">
        <v>78</v>
      </c>
      <c r="T15" t="s">
        <v>156</v>
      </c>
      <c r="U15" t="s">
        <v>161</v>
      </c>
      <c r="V15" t="s">
        <v>126</v>
      </c>
    </row>
    <row r="16" spans="1:22" ht="15" customHeight="1" x14ac:dyDescent="0.25">
      <c r="B16">
        <v>15</v>
      </c>
      <c r="C16" t="s">
        <v>403</v>
      </c>
      <c r="D16" s="5">
        <v>1979</v>
      </c>
      <c r="E16" s="23" t="str">
        <f t="shared" si="0"/>
        <v>Summer</v>
      </c>
      <c r="F16" s="11">
        <v>29029</v>
      </c>
      <c r="G16" s="11">
        <v>29030</v>
      </c>
      <c r="H16" s="22">
        <f t="shared" si="1"/>
        <v>2</v>
      </c>
      <c r="I16" s="18" t="s">
        <v>79</v>
      </c>
      <c r="O16" s="3" t="s">
        <v>150</v>
      </c>
      <c r="P16" s="26" t="s">
        <v>78</v>
      </c>
      <c r="R16" t="s">
        <v>78</v>
      </c>
      <c r="T16" t="s">
        <v>156</v>
      </c>
      <c r="U16" t="s">
        <v>161</v>
      </c>
      <c r="V16" t="s">
        <v>126</v>
      </c>
    </row>
    <row r="17" spans="1:22" ht="15" customHeight="1" x14ac:dyDescent="0.25">
      <c r="A17" s="24" t="str">
        <f>"DFFW"&amp;TEXT(D17,"####")</f>
        <v>DFFW1979</v>
      </c>
      <c r="B17">
        <v>16</v>
      </c>
      <c r="C17" t="s">
        <v>403</v>
      </c>
      <c r="D17" s="5">
        <v>1979</v>
      </c>
      <c r="E17" s="23" t="str">
        <f t="shared" si="0"/>
        <v>Summer</v>
      </c>
      <c r="F17" s="11">
        <v>29042</v>
      </c>
      <c r="G17" s="11">
        <v>29057</v>
      </c>
      <c r="H17" s="22">
        <f t="shared" si="1"/>
        <v>16</v>
      </c>
      <c r="I17" s="18" t="s">
        <v>80</v>
      </c>
      <c r="J17" s="18" t="s">
        <v>143</v>
      </c>
      <c r="K17" s="28" t="s">
        <v>159</v>
      </c>
      <c r="L17" t="s">
        <v>160</v>
      </c>
      <c r="M17">
        <v>10</v>
      </c>
      <c r="O17" t="s">
        <v>141</v>
      </c>
      <c r="P17" s="26" t="s">
        <v>78</v>
      </c>
      <c r="R17" t="s">
        <v>78</v>
      </c>
      <c r="T17" t="s">
        <v>156</v>
      </c>
      <c r="V17" t="s">
        <v>126</v>
      </c>
    </row>
    <row r="18" spans="1:22" ht="15" customHeight="1" x14ac:dyDescent="0.25">
      <c r="A18" s="24" t="str">
        <f>"DFAu"&amp;TEXT(D18,"####")</f>
        <v>DFAu1979</v>
      </c>
      <c r="B18">
        <v>17</v>
      </c>
      <c r="C18" t="s">
        <v>403</v>
      </c>
      <c r="D18" s="5">
        <v>1979</v>
      </c>
      <c r="E18" s="23" t="str">
        <f>CHOOSE(MONTH(G18),"Winter","Winter","Spring","Spring","Spring","Summer","Summer","Summer","Autumn","Autumn","Autumn","Winter")</f>
        <v>Autumn</v>
      </c>
      <c r="F18" s="11">
        <v>29138</v>
      </c>
      <c r="G18" s="11">
        <v>29142</v>
      </c>
      <c r="H18" s="22">
        <f t="shared" si="1"/>
        <v>5</v>
      </c>
      <c r="I18" s="18" t="s">
        <v>412</v>
      </c>
      <c r="J18" s="18" t="s">
        <v>145</v>
      </c>
      <c r="K18" s="28" t="s">
        <v>413</v>
      </c>
      <c r="L18" t="s">
        <v>411</v>
      </c>
      <c r="O18" s="3" t="s">
        <v>141</v>
      </c>
      <c r="P18" s="26" t="s">
        <v>78</v>
      </c>
      <c r="R18" t="s">
        <v>78</v>
      </c>
      <c r="T18" t="s">
        <v>162</v>
      </c>
      <c r="V18" t="s">
        <v>126</v>
      </c>
    </row>
    <row r="19" spans="1:22" ht="15" customHeight="1" x14ac:dyDescent="0.25">
      <c r="A19" s="24" t="str">
        <f>"DFFW"&amp;TEXT(D19,"####")</f>
        <v>DFFW1980</v>
      </c>
      <c r="B19">
        <v>18</v>
      </c>
      <c r="C19" t="s">
        <v>403</v>
      </c>
      <c r="D19" s="5">
        <v>1980</v>
      </c>
      <c r="E19" s="23" t="str">
        <f t="shared" ref="E19:E50" si="2">CHOOSE(MONTH(F19),"Winter","Winter","Spring","Spring","Spring","Summer","Summer","Summer","Autumn","Autumn","Autumn","Winter")</f>
        <v>Winter</v>
      </c>
      <c r="H19" s="22">
        <f t="shared" si="1"/>
        <v>1</v>
      </c>
      <c r="I19" s="18" t="s">
        <v>81</v>
      </c>
      <c r="J19" s="18" t="s">
        <v>145</v>
      </c>
      <c r="L19" t="s">
        <v>141</v>
      </c>
      <c r="M19">
        <v>16</v>
      </c>
      <c r="P19" s="26" t="s">
        <v>78</v>
      </c>
      <c r="R19" t="s">
        <v>78</v>
      </c>
      <c r="U19" t="s">
        <v>163</v>
      </c>
      <c r="V19" t="s">
        <v>126</v>
      </c>
    </row>
    <row r="20" spans="1:22" ht="15" customHeight="1" x14ac:dyDescent="0.25">
      <c r="B20">
        <v>19</v>
      </c>
      <c r="C20" t="s">
        <v>403</v>
      </c>
      <c r="D20" s="5">
        <v>1980</v>
      </c>
      <c r="E20" s="23" t="str">
        <f t="shared" si="2"/>
        <v>Winter</v>
      </c>
      <c r="H20" s="22">
        <f t="shared" si="1"/>
        <v>1</v>
      </c>
      <c r="I20" s="18" t="s">
        <v>65</v>
      </c>
      <c r="M20">
        <v>8</v>
      </c>
      <c r="P20" s="26" t="s">
        <v>78</v>
      </c>
      <c r="R20" t="s">
        <v>78</v>
      </c>
      <c r="U20" t="s">
        <v>163</v>
      </c>
      <c r="V20" t="s">
        <v>126</v>
      </c>
    </row>
    <row r="21" spans="1:22" ht="15" customHeight="1" x14ac:dyDescent="0.25">
      <c r="A21" s="24" t="str">
        <f>"DFAu"&amp;TEXT(D21,"####")</f>
        <v>DFAu1980</v>
      </c>
      <c r="B21">
        <v>20</v>
      </c>
      <c r="C21" t="s">
        <v>403</v>
      </c>
      <c r="D21" s="5">
        <v>1980</v>
      </c>
      <c r="E21" s="23" t="str">
        <f t="shared" si="2"/>
        <v>Autumn</v>
      </c>
      <c r="F21" s="11">
        <v>29502</v>
      </c>
      <c r="G21" s="11">
        <v>29506</v>
      </c>
      <c r="H21" s="22">
        <f t="shared" si="1"/>
        <v>5</v>
      </c>
      <c r="I21" s="18" t="s">
        <v>76</v>
      </c>
      <c r="J21" s="18" t="s">
        <v>145</v>
      </c>
      <c r="L21" t="s">
        <v>141</v>
      </c>
      <c r="P21" s="26" t="s">
        <v>78</v>
      </c>
      <c r="R21" t="s">
        <v>78</v>
      </c>
      <c r="T21" t="s">
        <v>163</v>
      </c>
      <c r="V21" t="s">
        <v>126</v>
      </c>
    </row>
    <row r="22" spans="1:22" x14ac:dyDescent="0.25">
      <c r="A22" s="24" t="str">
        <f>"DFFW"&amp;TEXT(D22,"####")</f>
        <v>DFFW1981</v>
      </c>
      <c r="B22">
        <v>21</v>
      </c>
      <c r="C22" t="s">
        <v>403</v>
      </c>
      <c r="D22" s="5">
        <v>1981</v>
      </c>
      <c r="E22" s="23" t="str">
        <f t="shared" si="2"/>
        <v>Summer</v>
      </c>
      <c r="F22" s="11">
        <v>29757</v>
      </c>
      <c r="G22" s="11">
        <v>29764</v>
      </c>
      <c r="H22" s="22">
        <f t="shared" si="1"/>
        <v>8</v>
      </c>
      <c r="I22" s="18" t="s">
        <v>82</v>
      </c>
      <c r="J22" s="18" t="s">
        <v>145</v>
      </c>
      <c r="L22" t="s">
        <v>141</v>
      </c>
      <c r="P22" s="26" t="s">
        <v>78</v>
      </c>
      <c r="R22" t="s">
        <v>78</v>
      </c>
      <c r="T22" t="s">
        <v>163</v>
      </c>
      <c r="U22" t="s">
        <v>165</v>
      </c>
      <c r="V22" t="s">
        <v>126</v>
      </c>
    </row>
    <row r="23" spans="1:22" ht="15" customHeight="1" x14ac:dyDescent="0.25">
      <c r="A23" s="24" t="str">
        <f>"DFFW"&amp;TEXT(D23,"####")</f>
        <v>DFFW1981</v>
      </c>
      <c r="B23">
        <v>22</v>
      </c>
      <c r="C23" t="s">
        <v>403</v>
      </c>
      <c r="D23" s="24">
        <v>1981</v>
      </c>
      <c r="E23" s="23" t="str">
        <f t="shared" si="2"/>
        <v>Summer</v>
      </c>
      <c r="F23" s="11">
        <v>29785</v>
      </c>
      <c r="G23" s="11">
        <v>29792</v>
      </c>
      <c r="H23" s="22">
        <f t="shared" si="1"/>
        <v>8</v>
      </c>
      <c r="I23" s="18" t="s">
        <v>100</v>
      </c>
      <c r="J23" s="18" t="s">
        <v>145</v>
      </c>
      <c r="L23" t="s">
        <v>51</v>
      </c>
      <c r="O23" t="s">
        <v>51</v>
      </c>
      <c r="P23" s="26" t="s">
        <v>147</v>
      </c>
      <c r="R23" t="b">
        <v>1</v>
      </c>
      <c r="S23">
        <v>1970</v>
      </c>
      <c r="T23" t="s">
        <v>163</v>
      </c>
      <c r="U23" t="s">
        <v>165</v>
      </c>
      <c r="V23" t="s">
        <v>112</v>
      </c>
    </row>
    <row r="24" spans="1:22" ht="15" customHeight="1" x14ac:dyDescent="0.25">
      <c r="A24" s="24" t="str">
        <f>"DFAu"&amp;TEXT(D24,"####")</f>
        <v>DFAu1981</v>
      </c>
      <c r="B24">
        <v>23</v>
      </c>
      <c r="C24" t="s">
        <v>403</v>
      </c>
      <c r="D24" s="5">
        <v>1981</v>
      </c>
      <c r="E24" s="23" t="str">
        <f t="shared" si="2"/>
        <v>Autumn</v>
      </c>
      <c r="F24" s="11">
        <v>29874</v>
      </c>
      <c r="G24" s="11">
        <v>29877</v>
      </c>
      <c r="H24" s="22">
        <f t="shared" si="1"/>
        <v>4</v>
      </c>
      <c r="I24" s="18" t="s">
        <v>83</v>
      </c>
      <c r="J24" s="18" t="s">
        <v>144</v>
      </c>
      <c r="K24" s="28" t="s">
        <v>168</v>
      </c>
      <c r="L24" t="s">
        <v>160</v>
      </c>
      <c r="P24" s="26" t="s">
        <v>78</v>
      </c>
      <c r="R24" t="s">
        <v>78</v>
      </c>
      <c r="T24" t="s">
        <v>164</v>
      </c>
      <c r="U24" t="s">
        <v>166</v>
      </c>
      <c r="V24" t="s">
        <v>126</v>
      </c>
    </row>
    <row r="25" spans="1:22" ht="15" customHeight="1" x14ac:dyDescent="0.25">
      <c r="A25" s="24" t="str">
        <f>"DFFW"&amp;TEXT(D25,"####")</f>
        <v>DFFW1982</v>
      </c>
      <c r="B25">
        <v>24</v>
      </c>
      <c r="C25" t="s">
        <v>403</v>
      </c>
      <c r="D25" s="5">
        <v>1982</v>
      </c>
      <c r="E25" s="23" t="str">
        <f t="shared" si="2"/>
        <v>Summer</v>
      </c>
      <c r="F25" s="11">
        <v>30114</v>
      </c>
      <c r="G25" s="11">
        <v>30122</v>
      </c>
      <c r="H25" s="22">
        <f t="shared" si="1"/>
        <v>9</v>
      </c>
      <c r="I25" s="18" t="s">
        <v>84</v>
      </c>
      <c r="J25" s="18" t="s">
        <v>143</v>
      </c>
      <c r="K25" s="28" t="s">
        <v>167</v>
      </c>
      <c r="L25" t="s">
        <v>141</v>
      </c>
      <c r="P25" s="26" t="s">
        <v>78</v>
      </c>
      <c r="R25" t="s">
        <v>78</v>
      </c>
      <c r="T25" t="s">
        <v>166</v>
      </c>
      <c r="U25" t="s">
        <v>169</v>
      </c>
      <c r="V25" t="s">
        <v>126</v>
      </c>
    </row>
    <row r="26" spans="1:22" ht="15" customHeight="1" x14ac:dyDescent="0.25">
      <c r="B26">
        <v>25</v>
      </c>
      <c r="C26" t="s">
        <v>403</v>
      </c>
      <c r="D26" s="5">
        <v>1982</v>
      </c>
      <c r="E26" s="23" t="str">
        <f t="shared" si="2"/>
        <v>Autumn</v>
      </c>
      <c r="F26" s="11">
        <v>30219</v>
      </c>
      <c r="G26" s="11">
        <v>30220</v>
      </c>
      <c r="H26" s="22">
        <f t="shared" si="1"/>
        <v>2</v>
      </c>
      <c r="I26" s="18" t="s">
        <v>85</v>
      </c>
      <c r="L26" t="s">
        <v>160</v>
      </c>
      <c r="P26" s="26" t="s">
        <v>78</v>
      </c>
      <c r="R26" t="s">
        <v>78</v>
      </c>
      <c r="T26" t="s">
        <v>169</v>
      </c>
      <c r="U26" t="s">
        <v>173</v>
      </c>
      <c r="V26" t="s">
        <v>126</v>
      </c>
    </row>
    <row r="27" spans="1:22" ht="15" customHeight="1" x14ac:dyDescent="0.25">
      <c r="A27" s="24" t="str">
        <f>"DFAu"&amp;TEXT(D27,"####")</f>
        <v>DFAu1982</v>
      </c>
      <c r="B27">
        <v>26</v>
      </c>
      <c r="C27" t="s">
        <v>403</v>
      </c>
      <c r="D27" s="5">
        <v>1982</v>
      </c>
      <c r="E27" s="23" t="str">
        <f t="shared" si="2"/>
        <v>Autumn</v>
      </c>
      <c r="F27" s="11">
        <v>30230</v>
      </c>
      <c r="G27" s="11">
        <v>30234</v>
      </c>
      <c r="H27" s="22">
        <f t="shared" si="1"/>
        <v>5</v>
      </c>
      <c r="I27" s="18" t="s">
        <v>86</v>
      </c>
      <c r="J27" s="18" t="s">
        <v>145</v>
      </c>
      <c r="L27" t="s">
        <v>160</v>
      </c>
      <c r="P27" s="26" t="s">
        <v>78</v>
      </c>
      <c r="R27" t="s">
        <v>78</v>
      </c>
      <c r="T27" t="s">
        <v>169</v>
      </c>
      <c r="V27" t="s">
        <v>126</v>
      </c>
    </row>
    <row r="28" spans="1:22" ht="15" customHeight="1" x14ac:dyDescent="0.25">
      <c r="B28">
        <v>27</v>
      </c>
      <c r="C28" t="s">
        <v>403</v>
      </c>
      <c r="D28" s="5">
        <v>1983</v>
      </c>
      <c r="E28" s="23" t="str">
        <f t="shared" si="2"/>
        <v>Summer</v>
      </c>
      <c r="F28" s="11">
        <v>30471</v>
      </c>
      <c r="G28" s="11">
        <v>30472</v>
      </c>
      <c r="H28" s="22">
        <f t="shared" si="1"/>
        <v>2</v>
      </c>
      <c r="I28" s="18" t="s">
        <v>96</v>
      </c>
      <c r="L28" t="s">
        <v>172</v>
      </c>
      <c r="P28" s="26" t="s">
        <v>78</v>
      </c>
      <c r="R28" t="s">
        <v>78</v>
      </c>
      <c r="U28" t="s">
        <v>170</v>
      </c>
      <c r="V28" t="s">
        <v>126</v>
      </c>
    </row>
    <row r="29" spans="1:22" ht="15" customHeight="1" x14ac:dyDescent="0.25">
      <c r="A29" s="24" t="str">
        <f>"DFFW"&amp;TEXT(D29,"####")</f>
        <v>DFFW1983</v>
      </c>
      <c r="B29">
        <v>28</v>
      </c>
      <c r="C29" t="s">
        <v>403</v>
      </c>
      <c r="D29" s="5">
        <v>1983</v>
      </c>
      <c r="E29" s="23" t="str">
        <f t="shared" si="2"/>
        <v>Summer</v>
      </c>
      <c r="F29" s="11">
        <v>30499</v>
      </c>
      <c r="G29" s="11">
        <v>30507</v>
      </c>
      <c r="H29" s="22">
        <f t="shared" si="1"/>
        <v>9</v>
      </c>
      <c r="I29" s="18" t="s">
        <v>87</v>
      </c>
      <c r="J29" s="18" t="s">
        <v>145</v>
      </c>
      <c r="K29" s="28" t="s">
        <v>171</v>
      </c>
      <c r="L29" t="s">
        <v>160</v>
      </c>
      <c r="M29">
        <v>14</v>
      </c>
      <c r="O29" s="29" t="s">
        <v>200</v>
      </c>
      <c r="P29" s="26" t="s">
        <v>201</v>
      </c>
      <c r="R29" t="s">
        <v>50</v>
      </c>
      <c r="T29" t="s">
        <v>170</v>
      </c>
      <c r="U29" t="s">
        <v>174</v>
      </c>
      <c r="V29" t="s">
        <v>126</v>
      </c>
    </row>
    <row r="30" spans="1:22" ht="15" customHeight="1" x14ac:dyDescent="0.25">
      <c r="B30">
        <v>29</v>
      </c>
      <c r="C30" t="s">
        <v>403</v>
      </c>
      <c r="D30" s="5">
        <v>1983</v>
      </c>
      <c r="E30" s="23" t="str">
        <f t="shared" si="2"/>
        <v>Summer</v>
      </c>
      <c r="F30" s="11">
        <v>30513</v>
      </c>
      <c r="G30" s="11">
        <v>30514</v>
      </c>
      <c r="H30" s="22">
        <f t="shared" si="1"/>
        <v>2</v>
      </c>
      <c r="I30" s="18" t="s">
        <v>88</v>
      </c>
      <c r="L30" t="s">
        <v>160</v>
      </c>
      <c r="P30" s="26" t="s">
        <v>78</v>
      </c>
      <c r="R30" t="s">
        <v>78</v>
      </c>
      <c r="T30" t="s">
        <v>170</v>
      </c>
      <c r="V30" t="s">
        <v>126</v>
      </c>
    </row>
    <row r="31" spans="1:22" ht="15" customHeight="1" x14ac:dyDescent="0.25">
      <c r="A31" s="24" t="str">
        <f>"DFAu"&amp;TEXT(D31,"####")</f>
        <v>DFAu1983</v>
      </c>
      <c r="B31">
        <v>30</v>
      </c>
      <c r="C31" t="s">
        <v>403</v>
      </c>
      <c r="D31" s="5">
        <v>1983</v>
      </c>
      <c r="E31" s="23" t="str">
        <f t="shared" si="2"/>
        <v>Autumn</v>
      </c>
      <c r="F31" s="11">
        <v>30601</v>
      </c>
      <c r="G31" s="11">
        <v>30605</v>
      </c>
      <c r="H31" s="22">
        <f t="shared" si="1"/>
        <v>5</v>
      </c>
      <c r="I31" s="18" t="s">
        <v>89</v>
      </c>
      <c r="J31" s="18" t="s">
        <v>145</v>
      </c>
      <c r="L31" t="s">
        <v>141</v>
      </c>
      <c r="M31">
        <v>6</v>
      </c>
      <c r="N31">
        <v>6</v>
      </c>
      <c r="P31" s="89" t="s">
        <v>471</v>
      </c>
      <c r="R31" t="s">
        <v>470</v>
      </c>
      <c r="T31" t="s">
        <v>174</v>
      </c>
      <c r="U31" s="82" t="s">
        <v>468</v>
      </c>
      <c r="V31" t="s">
        <v>126</v>
      </c>
    </row>
    <row r="32" spans="1:22" ht="15" customHeight="1" x14ac:dyDescent="0.25">
      <c r="B32">
        <v>31</v>
      </c>
      <c r="C32" t="s">
        <v>403</v>
      </c>
      <c r="D32" s="5">
        <v>1984</v>
      </c>
      <c r="E32" s="23" t="str">
        <f t="shared" si="2"/>
        <v>Summer</v>
      </c>
      <c r="F32" s="11">
        <v>30835</v>
      </c>
      <c r="G32" s="11">
        <v>30836</v>
      </c>
      <c r="H32" s="22">
        <f t="shared" si="1"/>
        <v>2</v>
      </c>
      <c r="I32" s="18" t="s">
        <v>86</v>
      </c>
      <c r="J32" s="18" t="s">
        <v>145</v>
      </c>
      <c r="L32" t="s">
        <v>141</v>
      </c>
      <c r="M32">
        <v>20</v>
      </c>
      <c r="P32" s="26" t="s">
        <v>78</v>
      </c>
      <c r="R32" t="s">
        <v>78</v>
      </c>
      <c r="T32" t="s">
        <v>199</v>
      </c>
      <c r="U32" t="s">
        <v>202</v>
      </c>
      <c r="V32" t="s">
        <v>126</v>
      </c>
    </row>
    <row r="33" spans="1:22" ht="15" customHeight="1" x14ac:dyDescent="0.25">
      <c r="A33" s="24" t="str">
        <f>"DFFW"&amp;TEXT(D33,"####")</f>
        <v>DFFW1984</v>
      </c>
      <c r="B33">
        <v>32</v>
      </c>
      <c r="C33" t="s">
        <v>403</v>
      </c>
      <c r="D33" s="5">
        <v>1984</v>
      </c>
      <c r="E33" s="23" t="str">
        <f t="shared" si="2"/>
        <v>Summer</v>
      </c>
      <c r="F33" s="11">
        <v>30872</v>
      </c>
      <c r="G33" s="11">
        <v>30880</v>
      </c>
      <c r="H33" s="22">
        <f t="shared" si="1"/>
        <v>9</v>
      </c>
      <c r="I33" s="18" t="s">
        <v>90</v>
      </c>
      <c r="J33" s="18" t="s">
        <v>143</v>
      </c>
      <c r="L33" t="s">
        <v>141</v>
      </c>
      <c r="P33" s="26" t="s">
        <v>78</v>
      </c>
      <c r="R33" t="s">
        <v>78</v>
      </c>
      <c r="T33" t="s">
        <v>199</v>
      </c>
      <c r="U33" t="s">
        <v>202</v>
      </c>
      <c r="V33" t="s">
        <v>126</v>
      </c>
    </row>
    <row r="34" spans="1:22" ht="15" customHeight="1" x14ac:dyDescent="0.25">
      <c r="B34">
        <v>33</v>
      </c>
      <c r="C34" t="s">
        <v>403</v>
      </c>
      <c r="D34" s="5">
        <v>1984</v>
      </c>
      <c r="E34" s="23" t="str">
        <f t="shared" si="2"/>
        <v>Summer</v>
      </c>
      <c r="F34" s="11">
        <v>30912</v>
      </c>
      <c r="G34" s="11">
        <v>30913</v>
      </c>
      <c r="H34" s="22">
        <f t="shared" ref="H34:H64" si="3">(G34-F34)+1</f>
        <v>2</v>
      </c>
      <c r="I34" s="18" t="s">
        <v>91</v>
      </c>
      <c r="P34" s="26" t="s">
        <v>78</v>
      </c>
      <c r="R34" t="s">
        <v>78</v>
      </c>
      <c r="T34" t="s">
        <v>199</v>
      </c>
      <c r="V34" t="s">
        <v>126</v>
      </c>
    </row>
    <row r="35" spans="1:22" x14ac:dyDescent="0.25">
      <c r="A35" s="24" t="str">
        <f>"DFAu"&amp;TEXT(D35,"####")</f>
        <v>DFAu1984</v>
      </c>
      <c r="B35">
        <v>34</v>
      </c>
      <c r="C35" t="s">
        <v>403</v>
      </c>
      <c r="D35" s="5">
        <v>1984</v>
      </c>
      <c r="E35" s="23" t="str">
        <f t="shared" si="2"/>
        <v>Autumn</v>
      </c>
      <c r="F35" s="11">
        <v>30966</v>
      </c>
      <c r="G35" s="11">
        <v>30969</v>
      </c>
      <c r="H35" s="22">
        <f t="shared" si="3"/>
        <v>4</v>
      </c>
      <c r="I35" s="18" t="s">
        <v>92</v>
      </c>
      <c r="J35" s="18" t="s">
        <v>145</v>
      </c>
      <c r="L35" t="s">
        <v>160</v>
      </c>
      <c r="P35" s="26" t="s">
        <v>78</v>
      </c>
      <c r="R35" t="s">
        <v>78</v>
      </c>
      <c r="V35" t="s">
        <v>126</v>
      </c>
    </row>
    <row r="36" spans="1:22" x14ac:dyDescent="0.25">
      <c r="B36">
        <v>35</v>
      </c>
      <c r="C36" t="s">
        <v>403</v>
      </c>
      <c r="D36" s="5">
        <v>1985</v>
      </c>
      <c r="E36" s="23" t="str">
        <f t="shared" si="2"/>
        <v>Spring</v>
      </c>
      <c r="F36" s="11">
        <v>31172</v>
      </c>
      <c r="G36" s="11">
        <v>31172</v>
      </c>
      <c r="H36" s="22">
        <f t="shared" si="3"/>
        <v>1</v>
      </c>
      <c r="I36" s="18" t="s">
        <v>93</v>
      </c>
      <c r="K36" s="28" t="s">
        <v>203</v>
      </c>
      <c r="L36" t="s">
        <v>204</v>
      </c>
      <c r="P36" s="26" t="s">
        <v>78</v>
      </c>
      <c r="R36" t="s">
        <v>78</v>
      </c>
      <c r="T36" t="s">
        <v>205</v>
      </c>
      <c r="V36" t="s">
        <v>126</v>
      </c>
    </row>
    <row r="37" spans="1:22" x14ac:dyDescent="0.25">
      <c r="B37">
        <v>36</v>
      </c>
      <c r="C37" t="s">
        <v>403</v>
      </c>
      <c r="D37" s="5">
        <v>1985</v>
      </c>
      <c r="E37" s="23" t="str">
        <f t="shared" si="2"/>
        <v>Spring</v>
      </c>
      <c r="F37" s="11">
        <v>31185</v>
      </c>
      <c r="G37" s="11">
        <v>31186</v>
      </c>
      <c r="H37" s="22">
        <f t="shared" si="3"/>
        <v>2</v>
      </c>
      <c r="I37" s="18" t="s">
        <v>94</v>
      </c>
      <c r="P37" s="26" t="s">
        <v>78</v>
      </c>
      <c r="R37" t="s">
        <v>78</v>
      </c>
      <c r="T37" t="s">
        <v>206</v>
      </c>
      <c r="U37" t="s">
        <v>208</v>
      </c>
      <c r="V37" t="s">
        <v>126</v>
      </c>
    </row>
    <row r="38" spans="1:22" x14ac:dyDescent="0.25">
      <c r="B38">
        <v>37</v>
      </c>
      <c r="C38" t="s">
        <v>403</v>
      </c>
      <c r="D38" s="5">
        <v>1985</v>
      </c>
      <c r="E38" s="23" t="str">
        <f t="shared" si="2"/>
        <v>Summer</v>
      </c>
      <c r="F38" s="11">
        <v>31199</v>
      </c>
      <c r="G38" s="11">
        <v>31199</v>
      </c>
      <c r="H38" s="22">
        <f t="shared" si="3"/>
        <v>1</v>
      </c>
      <c r="I38" s="18" t="s">
        <v>95</v>
      </c>
      <c r="M38">
        <v>7</v>
      </c>
      <c r="P38" s="26" t="s">
        <v>78</v>
      </c>
      <c r="R38" t="s">
        <v>78</v>
      </c>
      <c r="T38" t="s">
        <v>206</v>
      </c>
      <c r="U38" t="s">
        <v>207</v>
      </c>
      <c r="V38" t="s">
        <v>126</v>
      </c>
    </row>
    <row r="39" spans="1:22" x14ac:dyDescent="0.25">
      <c r="B39">
        <v>38</v>
      </c>
      <c r="C39" t="s">
        <v>403</v>
      </c>
      <c r="D39" s="5">
        <v>1985</v>
      </c>
      <c r="E39" s="23" t="str">
        <f t="shared" si="2"/>
        <v>Summer</v>
      </c>
      <c r="F39" s="11">
        <v>31200</v>
      </c>
      <c r="G39" s="11">
        <v>31200</v>
      </c>
      <c r="H39" s="22">
        <f t="shared" si="3"/>
        <v>1</v>
      </c>
      <c r="I39" s="18" t="s">
        <v>86</v>
      </c>
      <c r="P39" s="26" t="s">
        <v>78</v>
      </c>
      <c r="R39" t="s">
        <v>78</v>
      </c>
      <c r="T39" t="s">
        <v>205</v>
      </c>
      <c r="V39" t="s">
        <v>126</v>
      </c>
    </row>
    <row r="40" spans="1:22" x14ac:dyDescent="0.25">
      <c r="B40">
        <v>39</v>
      </c>
      <c r="C40" t="s">
        <v>403</v>
      </c>
      <c r="D40" s="5">
        <v>1985</v>
      </c>
      <c r="E40" s="23" t="str">
        <f t="shared" si="2"/>
        <v>Summer</v>
      </c>
      <c r="F40" s="11">
        <v>31220</v>
      </c>
      <c r="G40" s="11">
        <v>31221</v>
      </c>
      <c r="H40" s="22">
        <f t="shared" si="3"/>
        <v>2</v>
      </c>
      <c r="I40" s="18" t="s">
        <v>97</v>
      </c>
      <c r="P40" s="26" t="s">
        <v>78</v>
      </c>
      <c r="R40" t="s">
        <v>78</v>
      </c>
      <c r="T40" t="s">
        <v>206</v>
      </c>
      <c r="V40" t="s">
        <v>126</v>
      </c>
    </row>
    <row r="41" spans="1:22" x14ac:dyDescent="0.25">
      <c r="A41" s="24" t="str">
        <f>"DFFW"&amp;TEXT(D41,"####")</f>
        <v>DFFW1985</v>
      </c>
      <c r="B41">
        <v>40</v>
      </c>
      <c r="C41" t="s">
        <v>403</v>
      </c>
      <c r="D41" s="5">
        <v>1985</v>
      </c>
      <c r="E41" s="23" t="str">
        <f t="shared" si="2"/>
        <v>Summer</v>
      </c>
      <c r="F41" s="11">
        <v>31227</v>
      </c>
      <c r="G41" s="11">
        <v>31235</v>
      </c>
      <c r="H41" s="22">
        <f t="shared" si="3"/>
        <v>9</v>
      </c>
      <c r="I41" s="18" t="s">
        <v>98</v>
      </c>
      <c r="J41" s="18" t="s">
        <v>145</v>
      </c>
      <c r="L41" t="s">
        <v>160</v>
      </c>
      <c r="M41">
        <v>18</v>
      </c>
      <c r="P41" s="26" t="s">
        <v>78</v>
      </c>
      <c r="R41" t="s">
        <v>78</v>
      </c>
      <c r="T41" t="s">
        <v>206</v>
      </c>
      <c r="U41" t="s">
        <v>207</v>
      </c>
      <c r="V41" t="s">
        <v>126</v>
      </c>
    </row>
    <row r="42" spans="1:22" x14ac:dyDescent="0.25">
      <c r="A42" s="24" t="str">
        <f>"DFAu"&amp;TEXT(D42,"####")</f>
        <v>DFAu1985</v>
      </c>
      <c r="B42">
        <v>41</v>
      </c>
      <c r="C42" t="s">
        <v>403</v>
      </c>
      <c r="D42" s="5">
        <v>1985</v>
      </c>
      <c r="E42" s="23" t="str">
        <f t="shared" si="2"/>
        <v>Autumn</v>
      </c>
      <c r="F42" s="11">
        <v>31322</v>
      </c>
      <c r="G42" s="11">
        <v>31329</v>
      </c>
      <c r="H42" s="22">
        <f t="shared" si="3"/>
        <v>8</v>
      </c>
      <c r="I42" s="18" t="s">
        <v>99</v>
      </c>
      <c r="J42" s="18" t="s">
        <v>145</v>
      </c>
      <c r="L42" t="s">
        <v>141</v>
      </c>
      <c r="P42" s="26" t="s">
        <v>78</v>
      </c>
      <c r="R42" t="s">
        <v>78</v>
      </c>
      <c r="T42" t="s">
        <v>207</v>
      </c>
      <c r="V42" t="s">
        <v>126</v>
      </c>
    </row>
    <row r="43" spans="1:22" x14ac:dyDescent="0.25">
      <c r="B43">
        <v>42</v>
      </c>
      <c r="C43" t="s">
        <v>403</v>
      </c>
      <c r="D43" s="5">
        <v>1986</v>
      </c>
      <c r="E43" s="23" t="str">
        <f t="shared" si="2"/>
        <v>Summer</v>
      </c>
      <c r="F43" s="11">
        <v>31598</v>
      </c>
      <c r="G43" s="11">
        <v>31600</v>
      </c>
      <c r="H43" s="22">
        <f t="shared" si="3"/>
        <v>3</v>
      </c>
      <c r="I43" s="18" t="s">
        <v>92</v>
      </c>
      <c r="P43" s="26" t="s">
        <v>78</v>
      </c>
      <c r="R43" t="s">
        <v>78</v>
      </c>
      <c r="V43" t="s">
        <v>126</v>
      </c>
    </row>
    <row r="44" spans="1:22" x14ac:dyDescent="0.25">
      <c r="A44" s="24" t="str">
        <f>"DFFW"&amp;TEXT(D44,"####")</f>
        <v>DFFW1986</v>
      </c>
      <c r="B44">
        <v>43</v>
      </c>
      <c r="C44" t="s">
        <v>403</v>
      </c>
      <c r="D44" s="5">
        <v>1986</v>
      </c>
      <c r="E44" s="23" t="str">
        <f t="shared" si="2"/>
        <v>Summer</v>
      </c>
      <c r="F44" s="11">
        <v>31598</v>
      </c>
      <c r="G44" s="11">
        <v>31606</v>
      </c>
      <c r="H44" s="22">
        <f t="shared" si="3"/>
        <v>9</v>
      </c>
      <c r="I44" s="18" t="s">
        <v>101</v>
      </c>
      <c r="J44" s="18" t="s">
        <v>144</v>
      </c>
      <c r="L44" t="s">
        <v>141</v>
      </c>
      <c r="M44">
        <v>18</v>
      </c>
      <c r="P44" s="26" t="s">
        <v>78</v>
      </c>
      <c r="R44" t="s">
        <v>78</v>
      </c>
      <c r="T44" t="s">
        <v>208</v>
      </c>
      <c r="U44" t="s">
        <v>210</v>
      </c>
      <c r="V44" t="s">
        <v>126</v>
      </c>
    </row>
    <row r="45" spans="1:22" x14ac:dyDescent="0.25">
      <c r="A45" s="24" t="str">
        <f>"DFAu"&amp;TEXT(D45,"####")</f>
        <v>DFAu1986</v>
      </c>
      <c r="B45">
        <v>44</v>
      </c>
      <c r="C45" t="s">
        <v>403</v>
      </c>
      <c r="D45" s="5">
        <v>1986</v>
      </c>
      <c r="E45" s="23" t="str">
        <f t="shared" si="2"/>
        <v>Autumn</v>
      </c>
      <c r="F45" s="11">
        <v>31661</v>
      </c>
      <c r="G45" s="11">
        <v>31662</v>
      </c>
      <c r="H45" s="22">
        <f t="shared" si="3"/>
        <v>2</v>
      </c>
      <c r="I45" s="18" t="s">
        <v>102</v>
      </c>
      <c r="J45" s="18" t="s">
        <v>145</v>
      </c>
      <c r="L45" t="s">
        <v>209</v>
      </c>
      <c r="P45" s="26" t="s">
        <v>78</v>
      </c>
      <c r="R45" t="s">
        <v>78</v>
      </c>
      <c r="T45" t="s">
        <v>210</v>
      </c>
      <c r="V45" t="s">
        <v>126</v>
      </c>
    </row>
    <row r="46" spans="1:22" x14ac:dyDescent="0.25">
      <c r="A46" s="24" t="str">
        <f>"DFAu"&amp;TEXT(D46,"####")</f>
        <v>DFAu1986</v>
      </c>
      <c r="B46">
        <v>45</v>
      </c>
      <c r="C46" t="s">
        <v>403</v>
      </c>
      <c r="D46" s="5">
        <v>1986</v>
      </c>
      <c r="E46" s="23" t="str">
        <f t="shared" si="2"/>
        <v>Autumn</v>
      </c>
      <c r="F46" s="11">
        <v>31700</v>
      </c>
      <c r="G46" s="11">
        <v>31704</v>
      </c>
      <c r="H46" s="22">
        <f t="shared" si="3"/>
        <v>5</v>
      </c>
      <c r="I46" s="18" t="s">
        <v>103</v>
      </c>
      <c r="J46" s="18" t="s">
        <v>145</v>
      </c>
      <c r="L46" t="s">
        <v>141</v>
      </c>
      <c r="M46">
        <v>10</v>
      </c>
      <c r="P46" s="26" t="s">
        <v>78</v>
      </c>
      <c r="R46" t="s">
        <v>78</v>
      </c>
      <c r="T46" t="s">
        <v>210</v>
      </c>
      <c r="U46" t="s">
        <v>213</v>
      </c>
      <c r="V46" t="s">
        <v>126</v>
      </c>
    </row>
    <row r="47" spans="1:22" x14ac:dyDescent="0.25">
      <c r="B47">
        <v>46</v>
      </c>
      <c r="C47" t="s">
        <v>403</v>
      </c>
      <c r="D47" s="5">
        <v>1987</v>
      </c>
      <c r="E47" s="23" t="str">
        <f t="shared" si="2"/>
        <v>Spring</v>
      </c>
      <c r="F47" s="11">
        <v>31927</v>
      </c>
      <c r="G47" s="11">
        <v>31928</v>
      </c>
      <c r="H47" s="22">
        <f t="shared" si="3"/>
        <v>2</v>
      </c>
      <c r="I47" s="18" t="s">
        <v>104</v>
      </c>
      <c r="L47" t="s">
        <v>214</v>
      </c>
      <c r="M47">
        <v>6</v>
      </c>
      <c r="P47" s="26" t="s">
        <v>78</v>
      </c>
      <c r="R47" t="s">
        <v>78</v>
      </c>
      <c r="U47" t="s">
        <v>217</v>
      </c>
      <c r="V47" t="s">
        <v>126</v>
      </c>
    </row>
    <row r="48" spans="1:22" x14ac:dyDescent="0.25">
      <c r="B48">
        <v>47</v>
      </c>
      <c r="C48" t="s">
        <v>403</v>
      </c>
      <c r="D48" s="5">
        <v>1987</v>
      </c>
      <c r="E48" s="23" t="str">
        <f t="shared" si="2"/>
        <v>Summer</v>
      </c>
      <c r="F48" s="11">
        <v>31933</v>
      </c>
      <c r="G48" s="11">
        <v>31935</v>
      </c>
      <c r="H48" s="22">
        <f t="shared" si="3"/>
        <v>3</v>
      </c>
      <c r="I48" s="18" t="s">
        <v>92</v>
      </c>
      <c r="M48">
        <v>3</v>
      </c>
      <c r="O48" s="3" t="s">
        <v>211</v>
      </c>
      <c r="P48" s="26" t="s">
        <v>78</v>
      </c>
      <c r="R48" t="s">
        <v>78</v>
      </c>
      <c r="T48" t="s">
        <v>208</v>
      </c>
      <c r="U48" t="s">
        <v>218</v>
      </c>
      <c r="V48" t="s">
        <v>126</v>
      </c>
    </row>
    <row r="49" spans="1:22" x14ac:dyDescent="0.25">
      <c r="B49">
        <v>48</v>
      </c>
      <c r="C49" t="s">
        <v>403</v>
      </c>
      <c r="D49" s="5">
        <v>1987</v>
      </c>
      <c r="E49" s="23" t="str">
        <f t="shared" si="2"/>
        <v>Summer</v>
      </c>
      <c r="F49" s="11">
        <v>31934</v>
      </c>
      <c r="G49" s="11">
        <v>31935</v>
      </c>
      <c r="H49" s="22">
        <f t="shared" si="3"/>
        <v>2</v>
      </c>
      <c r="I49" s="18" t="s">
        <v>86</v>
      </c>
      <c r="P49" s="26" t="s">
        <v>78</v>
      </c>
      <c r="R49" t="s">
        <v>78</v>
      </c>
      <c r="T49" t="s">
        <v>213</v>
      </c>
      <c r="U49" t="s">
        <v>217</v>
      </c>
      <c r="V49" t="s">
        <v>126</v>
      </c>
    </row>
    <row r="50" spans="1:22" x14ac:dyDescent="0.25">
      <c r="A50" s="24" t="str">
        <f>"DFFW"&amp;TEXT(D50,"####")</f>
        <v>DFFW1987</v>
      </c>
      <c r="B50">
        <v>49</v>
      </c>
      <c r="C50" t="s">
        <v>404</v>
      </c>
      <c r="D50" s="5">
        <v>1987</v>
      </c>
      <c r="E50" s="23" t="str">
        <f t="shared" si="2"/>
        <v>Summer</v>
      </c>
      <c r="F50" s="12">
        <v>31962</v>
      </c>
      <c r="G50" s="12">
        <v>31970</v>
      </c>
      <c r="H50" s="22">
        <f t="shared" si="3"/>
        <v>9</v>
      </c>
      <c r="I50" s="19" t="s">
        <v>1</v>
      </c>
      <c r="J50" s="18" t="s">
        <v>144</v>
      </c>
      <c r="K50" s="7"/>
      <c r="L50" t="s">
        <v>160</v>
      </c>
      <c r="M50" s="7">
        <v>20</v>
      </c>
      <c r="N50" s="7"/>
      <c r="O50" s="7" t="s">
        <v>2</v>
      </c>
      <c r="P50" s="26" t="s">
        <v>136</v>
      </c>
      <c r="Q50" s="7">
        <v>557</v>
      </c>
      <c r="R50" t="b">
        <v>0</v>
      </c>
      <c r="T50" s="2" t="s">
        <v>212</v>
      </c>
      <c r="U50" t="s">
        <v>216</v>
      </c>
      <c r="V50" t="s">
        <v>138</v>
      </c>
    </row>
    <row r="51" spans="1:22" x14ac:dyDescent="0.25">
      <c r="A51" s="24" t="str">
        <f>"DFAu"&amp;TEXT(D51,"####")</f>
        <v>DFAu1987</v>
      </c>
      <c r="B51">
        <v>50</v>
      </c>
      <c r="C51" t="s">
        <v>404</v>
      </c>
      <c r="D51" s="5">
        <v>1987</v>
      </c>
      <c r="E51" s="23" t="str">
        <f t="shared" ref="E51:E83" si="4">CHOOSE(MONTH(F51),"Winter","Winter","Spring","Spring","Spring","Summer","Summer","Summer","Autumn","Autumn","Autumn","Winter")</f>
        <v>Autumn</v>
      </c>
      <c r="F51" s="11">
        <v>32064</v>
      </c>
      <c r="G51" s="11">
        <v>32068</v>
      </c>
      <c r="H51" s="22">
        <f t="shared" si="3"/>
        <v>5</v>
      </c>
      <c r="I51" s="18" t="s">
        <v>105</v>
      </c>
      <c r="J51" s="18" t="s">
        <v>144</v>
      </c>
      <c r="L51" t="s">
        <v>141</v>
      </c>
      <c r="P51" s="26" t="s">
        <v>78</v>
      </c>
      <c r="R51" t="s">
        <v>78</v>
      </c>
      <c r="U51" t="s">
        <v>217</v>
      </c>
      <c r="V51" t="s">
        <v>126</v>
      </c>
    </row>
    <row r="52" spans="1:22" x14ac:dyDescent="0.25">
      <c r="B52">
        <v>51</v>
      </c>
      <c r="C52" t="s">
        <v>404</v>
      </c>
      <c r="D52" s="5">
        <v>1988</v>
      </c>
      <c r="E52" s="23" t="str">
        <f t="shared" si="4"/>
        <v>Spring</v>
      </c>
      <c r="F52" s="11">
        <v>31927</v>
      </c>
      <c r="G52" s="11">
        <v>31928</v>
      </c>
      <c r="H52" s="22">
        <f t="shared" si="3"/>
        <v>2</v>
      </c>
      <c r="I52" s="18" t="s">
        <v>104</v>
      </c>
      <c r="L52" s="24" t="s">
        <v>214</v>
      </c>
      <c r="M52" s="24">
        <v>9</v>
      </c>
      <c r="P52" s="26" t="s">
        <v>78</v>
      </c>
      <c r="R52" t="s">
        <v>78</v>
      </c>
      <c r="T52" t="s">
        <v>217</v>
      </c>
      <c r="U52" t="s">
        <v>224</v>
      </c>
      <c r="V52" t="s">
        <v>126</v>
      </c>
    </row>
    <row r="53" spans="1:22" x14ac:dyDescent="0.25">
      <c r="B53">
        <v>52</v>
      </c>
      <c r="C53" t="s">
        <v>404</v>
      </c>
      <c r="D53" s="5">
        <v>1988</v>
      </c>
      <c r="E53" s="23" t="str">
        <f t="shared" si="4"/>
        <v>Summer</v>
      </c>
      <c r="F53" s="11">
        <v>32298</v>
      </c>
      <c r="G53" s="11">
        <v>32298</v>
      </c>
      <c r="H53" s="22">
        <f t="shared" si="3"/>
        <v>1</v>
      </c>
      <c r="I53" s="18" t="s">
        <v>215</v>
      </c>
      <c r="L53" s="24" t="s">
        <v>219</v>
      </c>
      <c r="P53" s="26" t="s">
        <v>78</v>
      </c>
      <c r="R53" t="s">
        <v>78</v>
      </c>
      <c r="T53" t="s">
        <v>222</v>
      </c>
      <c r="U53" t="s">
        <v>224</v>
      </c>
      <c r="V53" t="s">
        <v>126</v>
      </c>
    </row>
    <row r="54" spans="1:22" x14ac:dyDescent="0.25">
      <c r="B54">
        <v>53</v>
      </c>
      <c r="C54" t="s">
        <v>404</v>
      </c>
      <c r="D54" s="5">
        <v>1988</v>
      </c>
      <c r="E54" s="23" t="str">
        <f t="shared" si="4"/>
        <v>Summer</v>
      </c>
      <c r="F54" s="11">
        <v>32298</v>
      </c>
      <c r="G54" s="11">
        <v>32299</v>
      </c>
      <c r="H54" s="22">
        <f t="shared" si="3"/>
        <v>2</v>
      </c>
      <c r="I54" s="18" t="s">
        <v>86</v>
      </c>
      <c r="L54" t="s">
        <v>160</v>
      </c>
      <c r="P54" s="26" t="s">
        <v>78</v>
      </c>
      <c r="R54" t="s">
        <v>78</v>
      </c>
      <c r="T54" t="s">
        <v>217</v>
      </c>
      <c r="V54" t="s">
        <v>126</v>
      </c>
    </row>
    <row r="55" spans="1:22" x14ac:dyDescent="0.25">
      <c r="B55">
        <v>54</v>
      </c>
      <c r="C55" t="s">
        <v>404</v>
      </c>
      <c r="D55" s="5">
        <v>1988</v>
      </c>
      <c r="E55" s="23" t="str">
        <f t="shared" si="4"/>
        <v>Summer</v>
      </c>
      <c r="F55" s="11">
        <v>32312</v>
      </c>
      <c r="G55" s="11">
        <v>32312</v>
      </c>
      <c r="H55" s="22">
        <f t="shared" si="3"/>
        <v>1</v>
      </c>
      <c r="I55" s="18" t="s">
        <v>106</v>
      </c>
      <c r="L55" t="s">
        <v>220</v>
      </c>
      <c r="P55" s="26" t="s">
        <v>78</v>
      </c>
      <c r="R55" t="s">
        <v>78</v>
      </c>
      <c r="T55" t="s">
        <v>217</v>
      </c>
      <c r="V55" t="s">
        <v>126</v>
      </c>
    </row>
    <row r="56" spans="1:22" x14ac:dyDescent="0.25">
      <c r="B56">
        <v>55</v>
      </c>
      <c r="C56" t="s">
        <v>404</v>
      </c>
      <c r="D56" s="5">
        <v>1988</v>
      </c>
      <c r="E56" s="23" t="str">
        <f t="shared" si="4"/>
        <v>Summer</v>
      </c>
      <c r="F56" s="11">
        <v>32319</v>
      </c>
      <c r="G56" s="11">
        <v>32320</v>
      </c>
      <c r="H56" s="22">
        <f t="shared" si="3"/>
        <v>2</v>
      </c>
      <c r="I56" s="18" t="s">
        <v>107</v>
      </c>
      <c r="L56" t="s">
        <v>221</v>
      </c>
      <c r="P56" s="26" t="s">
        <v>78</v>
      </c>
      <c r="R56" t="s">
        <v>78</v>
      </c>
      <c r="T56" t="s">
        <v>217</v>
      </c>
      <c r="V56" t="s">
        <v>126</v>
      </c>
    </row>
    <row r="57" spans="1:22" x14ac:dyDescent="0.25">
      <c r="B57">
        <v>56</v>
      </c>
      <c r="C57" t="s">
        <v>404</v>
      </c>
      <c r="D57" s="5">
        <v>1988</v>
      </c>
      <c r="E57" s="23" t="str">
        <f t="shared" si="4"/>
        <v>Summer</v>
      </c>
      <c r="F57" s="11">
        <v>32326</v>
      </c>
      <c r="G57" s="11">
        <v>32326</v>
      </c>
      <c r="H57" s="22">
        <f t="shared" si="3"/>
        <v>1</v>
      </c>
      <c r="I57" s="18" t="s">
        <v>108</v>
      </c>
      <c r="P57" s="26" t="s">
        <v>78</v>
      </c>
      <c r="R57" t="s">
        <v>78</v>
      </c>
      <c r="T57" t="s">
        <v>217</v>
      </c>
      <c r="V57" t="s">
        <v>126</v>
      </c>
    </row>
    <row r="58" spans="1:22" x14ac:dyDescent="0.25">
      <c r="A58" s="24" t="str">
        <f>"DFFW"&amp;TEXT(D58,"####")</f>
        <v>DFFW1988</v>
      </c>
      <c r="B58">
        <v>57</v>
      </c>
      <c r="C58" t="s">
        <v>404</v>
      </c>
      <c r="D58" s="5">
        <v>1988</v>
      </c>
      <c r="E58" s="23" t="str">
        <f t="shared" si="4"/>
        <v>Summer</v>
      </c>
      <c r="F58" s="11">
        <v>32333</v>
      </c>
      <c r="G58" s="11">
        <v>32341</v>
      </c>
      <c r="H58" s="22">
        <f t="shared" si="3"/>
        <v>9</v>
      </c>
      <c r="I58" s="19" t="s">
        <v>4</v>
      </c>
      <c r="J58" s="18" t="s">
        <v>143</v>
      </c>
      <c r="K58" s="7"/>
      <c r="L58" s="7" t="s">
        <v>2</v>
      </c>
      <c r="M58" s="7">
        <v>18</v>
      </c>
      <c r="N58" s="7"/>
      <c r="O58" s="7" t="s">
        <v>2</v>
      </c>
      <c r="P58" s="26" t="s">
        <v>136</v>
      </c>
      <c r="Q58" s="7">
        <v>3629</v>
      </c>
      <c r="R58" t="b">
        <v>0</v>
      </c>
      <c r="T58" s="2" t="s">
        <v>217</v>
      </c>
      <c r="U58" t="s">
        <v>224</v>
      </c>
      <c r="V58" t="s">
        <v>138</v>
      </c>
    </row>
    <row r="59" spans="1:22" x14ac:dyDescent="0.25">
      <c r="A59" s="24" t="str">
        <f>"DFFW"&amp;TEXT(D59,"####")</f>
        <v>DFFW1988</v>
      </c>
      <c r="B59">
        <v>58</v>
      </c>
      <c r="C59" t="s">
        <v>404</v>
      </c>
      <c r="D59" s="5">
        <v>1988</v>
      </c>
      <c r="E59" s="23" t="str">
        <f t="shared" si="4"/>
        <v>Summer</v>
      </c>
      <c r="F59" s="11">
        <v>32340</v>
      </c>
      <c r="G59" s="11">
        <v>32347</v>
      </c>
      <c r="H59" s="22">
        <f t="shared" si="3"/>
        <v>8</v>
      </c>
      <c r="I59" s="18" t="s">
        <v>109</v>
      </c>
      <c r="P59" s="26" t="s">
        <v>78</v>
      </c>
      <c r="R59" t="s">
        <v>78</v>
      </c>
      <c r="T59" t="s">
        <v>217</v>
      </c>
      <c r="V59" t="s">
        <v>126</v>
      </c>
    </row>
    <row r="60" spans="1:22" x14ac:dyDescent="0.25">
      <c r="A60" s="24" t="str">
        <f>"DFAu"&amp;TEXT(D60,"####")</f>
        <v>DFAu1988</v>
      </c>
      <c r="B60">
        <v>59</v>
      </c>
      <c r="C60" t="s">
        <v>404</v>
      </c>
      <c r="D60" s="5">
        <v>1988</v>
      </c>
      <c r="E60" s="23" t="str">
        <f t="shared" si="4"/>
        <v>Autumn</v>
      </c>
      <c r="F60" s="11">
        <v>32428</v>
      </c>
      <c r="G60" s="11">
        <v>32432</v>
      </c>
      <c r="H60" s="22">
        <f t="shared" si="3"/>
        <v>5</v>
      </c>
      <c r="I60" s="19" t="s">
        <v>5</v>
      </c>
      <c r="J60" s="18" t="s">
        <v>145</v>
      </c>
      <c r="K60" s="7" t="s">
        <v>223</v>
      </c>
      <c r="L60" s="7" t="s">
        <v>2</v>
      </c>
      <c r="M60" s="7">
        <v>8</v>
      </c>
      <c r="N60" s="7"/>
      <c r="O60" s="7" t="s">
        <v>2</v>
      </c>
      <c r="P60" s="26" t="s">
        <v>136</v>
      </c>
      <c r="Q60" s="7">
        <v>122</v>
      </c>
      <c r="R60" t="b">
        <v>0</v>
      </c>
      <c r="T60" t="s">
        <v>222</v>
      </c>
      <c r="U60" s="2" t="s">
        <v>225</v>
      </c>
      <c r="V60" t="s">
        <v>138</v>
      </c>
    </row>
    <row r="61" spans="1:22" x14ac:dyDescent="0.25">
      <c r="B61">
        <v>60</v>
      </c>
      <c r="C61" t="s">
        <v>404</v>
      </c>
      <c r="D61" s="5">
        <v>1989</v>
      </c>
      <c r="E61" s="23" t="str">
        <f t="shared" si="4"/>
        <v>Spring</v>
      </c>
      <c r="F61" s="11">
        <v>32649</v>
      </c>
      <c r="G61" s="11">
        <v>32649</v>
      </c>
      <c r="H61" s="22">
        <f t="shared" si="3"/>
        <v>1</v>
      </c>
      <c r="I61" s="18" t="s">
        <v>110</v>
      </c>
      <c r="M61">
        <v>8</v>
      </c>
      <c r="P61" s="26" t="s">
        <v>78</v>
      </c>
      <c r="R61" t="s">
        <v>78</v>
      </c>
      <c r="T61" s="2" t="s">
        <v>225</v>
      </c>
      <c r="U61" t="s">
        <v>227</v>
      </c>
      <c r="V61" t="s">
        <v>126</v>
      </c>
    </row>
    <row r="62" spans="1:22" x14ac:dyDescent="0.25">
      <c r="A62" s="24" t="str">
        <f>"DFFW"&amp;TEXT(D62,"####")</f>
        <v>DFFW1989</v>
      </c>
      <c r="B62">
        <v>61</v>
      </c>
      <c r="C62" t="s">
        <v>404</v>
      </c>
      <c r="D62" s="5">
        <v>1989</v>
      </c>
      <c r="E62" s="23" t="str">
        <f t="shared" si="4"/>
        <v>Summer</v>
      </c>
      <c r="F62" s="12">
        <v>32669</v>
      </c>
      <c r="G62" s="12">
        <v>32677</v>
      </c>
      <c r="H62" s="22">
        <f t="shared" si="3"/>
        <v>9</v>
      </c>
      <c r="I62" s="19" t="s">
        <v>5</v>
      </c>
      <c r="J62" s="18" t="s">
        <v>145</v>
      </c>
      <c r="K62" s="7" t="s">
        <v>223</v>
      </c>
      <c r="L62" s="7" t="s">
        <v>2</v>
      </c>
      <c r="M62">
        <v>26</v>
      </c>
      <c r="N62" s="7"/>
      <c r="O62" s="7" t="s">
        <v>2</v>
      </c>
      <c r="P62" s="26" t="s">
        <v>136</v>
      </c>
      <c r="Q62" s="7">
        <v>5032</v>
      </c>
      <c r="R62" t="b">
        <v>0</v>
      </c>
      <c r="T62" s="2" t="s">
        <v>225</v>
      </c>
      <c r="U62" s="32" t="s">
        <v>227</v>
      </c>
      <c r="V62" t="s">
        <v>138</v>
      </c>
    </row>
    <row r="63" spans="1:22" x14ac:dyDescent="0.25">
      <c r="B63">
        <v>62</v>
      </c>
      <c r="C63" t="s">
        <v>404</v>
      </c>
      <c r="D63" s="5">
        <v>1989</v>
      </c>
      <c r="E63" s="23" t="str">
        <f t="shared" si="4"/>
        <v>Summer</v>
      </c>
      <c r="F63" s="11">
        <v>32684</v>
      </c>
      <c r="G63" s="11">
        <v>32684</v>
      </c>
      <c r="H63" s="22">
        <f t="shared" si="3"/>
        <v>1</v>
      </c>
      <c r="I63" s="18" t="s">
        <v>113</v>
      </c>
      <c r="M63">
        <v>5</v>
      </c>
      <c r="P63" s="26" t="s">
        <v>78</v>
      </c>
      <c r="R63" t="s">
        <v>78</v>
      </c>
      <c r="T63" s="2" t="s">
        <v>225</v>
      </c>
      <c r="U63" t="s">
        <v>227</v>
      </c>
      <c r="V63" t="s">
        <v>126</v>
      </c>
    </row>
    <row r="64" spans="1:22" x14ac:dyDescent="0.25">
      <c r="B64">
        <v>63</v>
      </c>
      <c r="C64" t="s">
        <v>404</v>
      </c>
      <c r="D64" s="5">
        <v>1989</v>
      </c>
      <c r="E64" s="23" t="str">
        <f t="shared" si="4"/>
        <v>Summer</v>
      </c>
      <c r="F64" s="11">
        <v>32697</v>
      </c>
      <c r="G64" s="11">
        <v>32697</v>
      </c>
      <c r="H64" s="22">
        <f t="shared" si="3"/>
        <v>1</v>
      </c>
      <c r="I64" s="18" t="s">
        <v>114</v>
      </c>
      <c r="P64" s="26" t="s">
        <v>78</v>
      </c>
      <c r="R64" t="s">
        <v>78</v>
      </c>
      <c r="T64" s="2" t="s">
        <v>225</v>
      </c>
      <c r="V64" t="s">
        <v>126</v>
      </c>
    </row>
    <row r="65" spans="1:22" x14ac:dyDescent="0.25">
      <c r="B65">
        <v>64</v>
      </c>
      <c r="C65" t="s">
        <v>404</v>
      </c>
      <c r="D65" s="5">
        <v>1989</v>
      </c>
      <c r="E65" s="23" t="str">
        <f t="shared" si="4"/>
        <v>Summer</v>
      </c>
      <c r="F65" s="11">
        <v>32711</v>
      </c>
      <c r="G65" s="11">
        <v>32711</v>
      </c>
      <c r="H65" s="22">
        <f t="shared" ref="H65:H102" si="5">(G65-F65)+1</f>
        <v>1</v>
      </c>
      <c r="I65" s="18" t="s">
        <v>123</v>
      </c>
      <c r="P65" s="26" t="s">
        <v>78</v>
      </c>
      <c r="R65" t="s">
        <v>78</v>
      </c>
      <c r="T65" s="2" t="s">
        <v>225</v>
      </c>
      <c r="V65" t="s">
        <v>126</v>
      </c>
    </row>
    <row r="66" spans="1:22" x14ac:dyDescent="0.25">
      <c r="B66">
        <v>65</v>
      </c>
      <c r="C66" t="s">
        <v>404</v>
      </c>
      <c r="D66" s="5">
        <v>1989</v>
      </c>
      <c r="E66" s="23" t="str">
        <f t="shared" si="4"/>
        <v>Summer</v>
      </c>
      <c r="F66" s="11">
        <v>32725</v>
      </c>
      <c r="G66" s="11">
        <v>32725</v>
      </c>
      <c r="H66" s="22">
        <f t="shared" si="5"/>
        <v>1</v>
      </c>
      <c r="I66" s="18" t="s">
        <v>115</v>
      </c>
      <c r="P66" s="26" t="s">
        <v>78</v>
      </c>
      <c r="R66" t="s">
        <v>78</v>
      </c>
      <c r="V66" t="s">
        <v>126</v>
      </c>
    </row>
    <row r="67" spans="1:22" x14ac:dyDescent="0.25">
      <c r="A67" s="24" t="str">
        <f>"DFAu"&amp;TEXT(D67,"####")</f>
        <v>DFAu1989</v>
      </c>
      <c r="B67">
        <v>66</v>
      </c>
      <c r="C67" t="s">
        <v>404</v>
      </c>
      <c r="D67" s="5">
        <v>1989</v>
      </c>
      <c r="E67" s="23" t="str">
        <f t="shared" si="4"/>
        <v>Autumn</v>
      </c>
      <c r="F67" s="11">
        <v>32792</v>
      </c>
      <c r="G67" s="11">
        <v>32796</v>
      </c>
      <c r="H67" s="22">
        <f t="shared" si="5"/>
        <v>5</v>
      </c>
      <c r="I67" s="18" t="s">
        <v>66</v>
      </c>
      <c r="J67" s="18" t="s">
        <v>145</v>
      </c>
      <c r="L67" t="s">
        <v>141</v>
      </c>
      <c r="P67" s="26" t="s">
        <v>78</v>
      </c>
      <c r="R67" t="s">
        <v>78</v>
      </c>
      <c r="T67" s="2" t="s">
        <v>226</v>
      </c>
      <c r="V67" t="s">
        <v>126</v>
      </c>
    </row>
    <row r="68" spans="1:22" x14ac:dyDescent="0.25">
      <c r="B68">
        <v>67</v>
      </c>
      <c r="C68" t="s">
        <v>404</v>
      </c>
      <c r="D68" s="5">
        <v>1990</v>
      </c>
      <c r="E68" s="23" t="str">
        <f t="shared" si="4"/>
        <v>Spring</v>
      </c>
      <c r="F68" s="11">
        <v>33005</v>
      </c>
      <c r="G68" s="11">
        <v>33005</v>
      </c>
      <c r="H68" s="22">
        <f t="shared" si="5"/>
        <v>1</v>
      </c>
      <c r="I68" s="18" t="s">
        <v>114</v>
      </c>
      <c r="P68" s="26" t="s">
        <v>78</v>
      </c>
      <c r="R68" t="s">
        <v>78</v>
      </c>
      <c r="T68" s="2" t="s">
        <v>232</v>
      </c>
      <c r="V68" t="s">
        <v>126</v>
      </c>
    </row>
    <row r="69" spans="1:22" x14ac:dyDescent="0.25">
      <c r="B69">
        <v>68</v>
      </c>
      <c r="C69" t="s">
        <v>404</v>
      </c>
      <c r="D69" s="5">
        <v>1990</v>
      </c>
      <c r="E69" s="23" t="str">
        <f t="shared" si="4"/>
        <v>Spring</v>
      </c>
      <c r="F69" s="11">
        <v>33012</v>
      </c>
      <c r="G69" s="11">
        <v>33012</v>
      </c>
      <c r="H69" s="22">
        <f t="shared" si="5"/>
        <v>1</v>
      </c>
      <c r="I69" s="18" t="s">
        <v>238</v>
      </c>
      <c r="P69" s="26" t="s">
        <v>78</v>
      </c>
      <c r="R69" t="s">
        <v>78</v>
      </c>
      <c r="T69" s="2" t="s">
        <v>228</v>
      </c>
      <c r="V69" t="s">
        <v>126</v>
      </c>
    </row>
    <row r="70" spans="1:22" x14ac:dyDescent="0.25">
      <c r="B70">
        <v>69</v>
      </c>
      <c r="C70" t="s">
        <v>404</v>
      </c>
      <c r="D70" s="5">
        <v>1990</v>
      </c>
      <c r="E70" s="23" t="str">
        <f t="shared" si="4"/>
        <v>Summer</v>
      </c>
      <c r="F70" s="11">
        <v>33027</v>
      </c>
      <c r="G70" s="11">
        <v>33027</v>
      </c>
      <c r="H70" s="22">
        <f t="shared" si="5"/>
        <v>1</v>
      </c>
      <c r="I70" s="18" t="s">
        <v>239</v>
      </c>
      <c r="L70" t="s">
        <v>233</v>
      </c>
      <c r="P70" s="26" t="s">
        <v>78</v>
      </c>
      <c r="R70" t="s">
        <v>78</v>
      </c>
      <c r="T70" s="2" t="s">
        <v>232</v>
      </c>
      <c r="V70" t="s">
        <v>126</v>
      </c>
    </row>
    <row r="71" spans="1:22" x14ac:dyDescent="0.25">
      <c r="B71">
        <v>70</v>
      </c>
      <c r="C71" t="s">
        <v>404</v>
      </c>
      <c r="D71" s="5">
        <v>1990</v>
      </c>
      <c r="E71" s="23" t="str">
        <f t="shared" si="4"/>
        <v>Summer</v>
      </c>
      <c r="F71" s="11">
        <v>33033</v>
      </c>
      <c r="G71" s="11">
        <v>33033</v>
      </c>
      <c r="H71" s="22">
        <f t="shared" si="5"/>
        <v>1</v>
      </c>
      <c r="I71" s="18" t="s">
        <v>234</v>
      </c>
      <c r="J71" s="19" t="s">
        <v>145</v>
      </c>
      <c r="K71" s="28" t="s">
        <v>237</v>
      </c>
      <c r="L71" t="s">
        <v>235</v>
      </c>
      <c r="P71" s="26" t="s">
        <v>236</v>
      </c>
      <c r="R71" t="s">
        <v>78</v>
      </c>
      <c r="T71" s="33" t="s">
        <v>231</v>
      </c>
    </row>
    <row r="72" spans="1:22" x14ac:dyDescent="0.25">
      <c r="A72" s="24" t="str">
        <f>"DFFW"&amp;TEXT(D72,"####")</f>
        <v>DFFW1990</v>
      </c>
      <c r="B72">
        <v>71</v>
      </c>
      <c r="C72" t="s">
        <v>404</v>
      </c>
      <c r="D72" s="5">
        <v>1990</v>
      </c>
      <c r="E72" s="23" t="str">
        <f t="shared" si="4"/>
        <v>Summer</v>
      </c>
      <c r="F72" s="11">
        <v>33061</v>
      </c>
      <c r="G72" s="11">
        <v>33069</v>
      </c>
      <c r="H72" s="22">
        <f t="shared" si="5"/>
        <v>9</v>
      </c>
      <c r="I72" s="19" t="s">
        <v>6</v>
      </c>
      <c r="J72" s="19" t="s">
        <v>145</v>
      </c>
      <c r="K72" s="7"/>
      <c r="L72" s="7" t="s">
        <v>2</v>
      </c>
      <c r="M72" s="7">
        <v>32</v>
      </c>
      <c r="N72" s="7"/>
      <c r="O72" s="7" t="s">
        <v>2</v>
      </c>
      <c r="P72" s="26" t="s">
        <v>136</v>
      </c>
      <c r="Q72" s="7">
        <v>2835</v>
      </c>
      <c r="R72" t="b">
        <v>0</v>
      </c>
      <c r="T72" s="2" t="s">
        <v>228</v>
      </c>
      <c r="U72" t="s">
        <v>230</v>
      </c>
      <c r="V72" t="s">
        <v>138</v>
      </c>
    </row>
    <row r="73" spans="1:22" x14ac:dyDescent="0.25">
      <c r="A73" s="24" t="str">
        <f>"DFAu"&amp;TEXT(D73,"####")</f>
        <v>DFAu1990</v>
      </c>
      <c r="B73">
        <v>72</v>
      </c>
      <c r="C73" t="s">
        <v>404</v>
      </c>
      <c r="D73" s="5">
        <v>1990</v>
      </c>
      <c r="E73" s="23" t="str">
        <f t="shared" si="4"/>
        <v>Autumn</v>
      </c>
      <c r="F73" s="11">
        <v>33156</v>
      </c>
      <c r="G73" s="11">
        <v>33160</v>
      </c>
      <c r="H73" s="22">
        <f t="shared" si="5"/>
        <v>5</v>
      </c>
      <c r="I73" s="18" t="s">
        <v>116</v>
      </c>
      <c r="J73" s="18" t="s">
        <v>145</v>
      </c>
      <c r="K73" s="28" t="s">
        <v>240</v>
      </c>
      <c r="L73" t="s">
        <v>141</v>
      </c>
      <c r="M73">
        <v>6</v>
      </c>
      <c r="P73" s="26" t="s">
        <v>78</v>
      </c>
      <c r="R73" t="s">
        <v>78</v>
      </c>
      <c r="T73" s="2" t="s">
        <v>229</v>
      </c>
      <c r="U73" s="33" t="s">
        <v>231</v>
      </c>
      <c r="V73" t="s">
        <v>126</v>
      </c>
    </row>
    <row r="74" spans="1:22" x14ac:dyDescent="0.25">
      <c r="A74" s="24" t="str">
        <f>"DFFW"&amp;TEXT(D74,"####")</f>
        <v>DFFW1991</v>
      </c>
      <c r="B74">
        <v>73</v>
      </c>
      <c r="C74" t="s">
        <v>404</v>
      </c>
      <c r="D74" s="5">
        <v>1991</v>
      </c>
      <c r="E74" s="23" t="str">
        <f t="shared" si="4"/>
        <v>Summer</v>
      </c>
      <c r="F74" s="11">
        <v>33425</v>
      </c>
      <c r="G74" s="11">
        <v>33432</v>
      </c>
      <c r="H74" s="22">
        <f t="shared" si="5"/>
        <v>8</v>
      </c>
      <c r="I74" s="19" t="s">
        <v>7</v>
      </c>
      <c r="J74" s="18" t="s">
        <v>143</v>
      </c>
      <c r="K74" s="7"/>
      <c r="L74" s="35" t="s">
        <v>141</v>
      </c>
      <c r="M74" s="8">
        <v>6</v>
      </c>
      <c r="N74" s="8"/>
      <c r="O74" s="35" t="s">
        <v>241</v>
      </c>
      <c r="P74" s="26" t="b">
        <v>0</v>
      </c>
      <c r="Q74" s="8"/>
      <c r="R74" t="b">
        <v>0</v>
      </c>
      <c r="T74" s="33" t="s">
        <v>231</v>
      </c>
      <c r="U74" t="s">
        <v>242</v>
      </c>
      <c r="V74" t="s">
        <v>128</v>
      </c>
    </row>
    <row r="75" spans="1:22" x14ac:dyDescent="0.25">
      <c r="A75" s="24" t="str">
        <f>"DFFW"&amp;TEXT(D75,"####")</f>
        <v>DFFW1991</v>
      </c>
      <c r="B75">
        <v>74</v>
      </c>
      <c r="C75" t="s">
        <v>404</v>
      </c>
      <c r="D75" s="5">
        <v>1991</v>
      </c>
      <c r="E75" s="23" t="str">
        <f t="shared" si="4"/>
        <v>Summer</v>
      </c>
      <c r="F75" s="11">
        <v>33432</v>
      </c>
      <c r="G75" s="11">
        <v>33439</v>
      </c>
      <c r="H75" s="22">
        <f t="shared" si="5"/>
        <v>8</v>
      </c>
      <c r="I75" s="18" t="s">
        <v>127</v>
      </c>
      <c r="J75" s="18" t="s">
        <v>143</v>
      </c>
      <c r="L75" s="36" t="s">
        <v>141</v>
      </c>
      <c r="M75" s="34">
        <v>20</v>
      </c>
      <c r="O75" s="37" t="s">
        <v>241</v>
      </c>
      <c r="P75" s="26" t="b">
        <v>0</v>
      </c>
      <c r="R75" t="b">
        <v>0</v>
      </c>
      <c r="T75" s="33" t="s">
        <v>231</v>
      </c>
      <c r="U75" t="s">
        <v>242</v>
      </c>
      <c r="V75" t="s">
        <v>126</v>
      </c>
    </row>
    <row r="76" spans="1:22" x14ac:dyDescent="0.25">
      <c r="A76" s="24" t="str">
        <f>"DFAu"&amp;TEXT(D76,"####")</f>
        <v>DFAu1991</v>
      </c>
      <c r="B76">
        <v>75</v>
      </c>
      <c r="C76" t="s">
        <v>404</v>
      </c>
      <c r="D76" s="5">
        <v>1991</v>
      </c>
      <c r="E76" s="23" t="str">
        <f t="shared" si="4"/>
        <v>Autumn</v>
      </c>
      <c r="F76" s="11">
        <v>33520</v>
      </c>
      <c r="G76" s="11">
        <v>33524</v>
      </c>
      <c r="H76" s="22">
        <f t="shared" si="5"/>
        <v>5</v>
      </c>
      <c r="I76" s="18" t="s">
        <v>117</v>
      </c>
      <c r="J76" s="18" t="s">
        <v>145</v>
      </c>
      <c r="L76" t="s">
        <v>141</v>
      </c>
      <c r="P76" s="26" t="s">
        <v>78</v>
      </c>
      <c r="R76" t="s">
        <v>78</v>
      </c>
      <c r="T76" t="s">
        <v>242</v>
      </c>
      <c r="V76" t="s">
        <v>126</v>
      </c>
    </row>
    <row r="77" spans="1:22" x14ac:dyDescent="0.25">
      <c r="A77" s="24" t="str">
        <f>"DFFW"&amp;TEXT(D77,"####")</f>
        <v>DFFW1992</v>
      </c>
      <c r="B77">
        <v>76</v>
      </c>
      <c r="C77" t="s">
        <v>404</v>
      </c>
      <c r="D77" s="5">
        <v>1992</v>
      </c>
      <c r="E77" s="23" t="str">
        <f t="shared" si="4"/>
        <v>Summer</v>
      </c>
      <c r="F77" s="11">
        <v>33798</v>
      </c>
      <c r="G77" s="11">
        <v>33805</v>
      </c>
      <c r="H77" s="22">
        <f t="shared" si="5"/>
        <v>8</v>
      </c>
      <c r="I77" s="19" t="s">
        <v>8</v>
      </c>
      <c r="J77" s="18" t="s">
        <v>143</v>
      </c>
      <c r="K77" s="7"/>
      <c r="L77" s="7" t="s">
        <v>24</v>
      </c>
      <c r="M77" s="7">
        <v>17</v>
      </c>
      <c r="N77" s="7"/>
      <c r="O77" s="7" t="s">
        <v>2</v>
      </c>
      <c r="P77" s="26" t="s">
        <v>136</v>
      </c>
      <c r="Q77" s="7">
        <v>5860</v>
      </c>
      <c r="R77" t="b">
        <v>0</v>
      </c>
      <c r="T77" s="2" t="s">
        <v>244</v>
      </c>
      <c r="U77" t="s">
        <v>245</v>
      </c>
      <c r="V77" t="s">
        <v>138</v>
      </c>
    </row>
    <row r="78" spans="1:22" x14ac:dyDescent="0.25">
      <c r="B78">
        <v>77</v>
      </c>
      <c r="C78" t="s">
        <v>404</v>
      </c>
      <c r="D78" s="5">
        <v>1992</v>
      </c>
      <c r="E78" s="23"/>
      <c r="H78" s="22">
        <f t="shared" si="5"/>
        <v>1</v>
      </c>
      <c r="I78" s="19" t="s">
        <v>246</v>
      </c>
      <c r="J78" s="18" t="s">
        <v>144</v>
      </c>
      <c r="K78" s="7"/>
      <c r="L78" s="7" t="s">
        <v>235</v>
      </c>
      <c r="M78" s="7"/>
      <c r="N78" s="7"/>
      <c r="O78" s="7"/>
      <c r="P78" s="26" t="s">
        <v>236</v>
      </c>
      <c r="Q78" s="7"/>
      <c r="T78" s="2"/>
      <c r="U78" t="s">
        <v>245</v>
      </c>
    </row>
    <row r="79" spans="1:22" x14ac:dyDescent="0.25">
      <c r="A79" s="24" t="str">
        <f>"DFAu"&amp;TEXT(D79,"####")</f>
        <v>DFAu1992</v>
      </c>
      <c r="B79">
        <v>78</v>
      </c>
      <c r="C79" t="s">
        <v>404</v>
      </c>
      <c r="D79" s="5">
        <v>1992</v>
      </c>
      <c r="E79" s="23" t="str">
        <f t="shared" si="4"/>
        <v>Autumn</v>
      </c>
      <c r="F79" s="11">
        <v>33884</v>
      </c>
      <c r="G79" s="11">
        <v>33888</v>
      </c>
      <c r="H79" s="22">
        <f t="shared" si="5"/>
        <v>5</v>
      </c>
      <c r="I79" s="18" t="s">
        <v>118</v>
      </c>
      <c r="J79" s="18" t="s">
        <v>145</v>
      </c>
      <c r="L79" t="s">
        <v>247</v>
      </c>
      <c r="P79" s="26" t="s">
        <v>78</v>
      </c>
      <c r="R79" t="s">
        <v>78</v>
      </c>
      <c r="T79" t="s">
        <v>245</v>
      </c>
      <c r="V79" t="s">
        <v>126</v>
      </c>
    </row>
    <row r="80" spans="1:22" x14ac:dyDescent="0.25">
      <c r="B80">
        <v>79</v>
      </c>
      <c r="C80" t="s">
        <v>404</v>
      </c>
      <c r="D80" s="5">
        <v>1993</v>
      </c>
      <c r="E80" s="23" t="str">
        <f t="shared" si="4"/>
        <v>Spring</v>
      </c>
      <c r="F80" s="11">
        <v>34112</v>
      </c>
      <c r="G80" s="11">
        <v>34115</v>
      </c>
      <c r="H80" s="22">
        <f t="shared" si="5"/>
        <v>4</v>
      </c>
      <c r="I80" s="18" t="s">
        <v>119</v>
      </c>
      <c r="J80" s="18" t="s">
        <v>144</v>
      </c>
      <c r="L80" t="s">
        <v>235</v>
      </c>
      <c r="P80" s="26" t="s">
        <v>236</v>
      </c>
      <c r="R80" t="s">
        <v>78</v>
      </c>
      <c r="T80" s="33" t="s">
        <v>249</v>
      </c>
      <c r="V80" t="s">
        <v>126</v>
      </c>
    </row>
    <row r="81" spans="1:22" x14ac:dyDescent="0.25">
      <c r="A81" s="24" t="str">
        <f>"DFFW"&amp;TEXT(D81,"####")</f>
        <v>DFFW1993</v>
      </c>
      <c r="B81">
        <v>80</v>
      </c>
      <c r="C81" t="s">
        <v>404</v>
      </c>
      <c r="D81" s="5">
        <v>1993</v>
      </c>
      <c r="E81" s="23" t="str">
        <f t="shared" si="4"/>
        <v>Summer</v>
      </c>
      <c r="F81" s="11">
        <v>34154</v>
      </c>
      <c r="G81" s="11">
        <v>34161</v>
      </c>
      <c r="H81" s="22">
        <f t="shared" si="5"/>
        <v>8</v>
      </c>
      <c r="I81" s="19" t="s">
        <v>9</v>
      </c>
      <c r="J81" s="19" t="s">
        <v>145</v>
      </c>
      <c r="K81" s="7" t="s">
        <v>252</v>
      </c>
      <c r="L81" s="7" t="s">
        <v>247</v>
      </c>
      <c r="M81" s="7">
        <v>34</v>
      </c>
      <c r="N81" s="7"/>
      <c r="O81" s="68" t="s">
        <v>2</v>
      </c>
      <c r="P81" s="26" t="s">
        <v>136</v>
      </c>
      <c r="Q81" s="7">
        <v>7363</v>
      </c>
      <c r="R81" t="b">
        <v>0</v>
      </c>
      <c r="T81" s="2" t="s">
        <v>250</v>
      </c>
      <c r="U81" s="82" t="s">
        <v>469</v>
      </c>
      <c r="V81" t="s">
        <v>138</v>
      </c>
    </row>
    <row r="82" spans="1:22" x14ac:dyDescent="0.25">
      <c r="A82" s="24" t="str">
        <f>"DFAu"&amp;TEXT(D82,"####")</f>
        <v>DFAu1993</v>
      </c>
      <c r="B82">
        <v>81</v>
      </c>
      <c r="C82" t="s">
        <v>404</v>
      </c>
      <c r="D82" s="5">
        <v>1993</v>
      </c>
      <c r="E82" s="23" t="str">
        <f t="shared" si="4"/>
        <v>Autumn</v>
      </c>
      <c r="F82" s="11">
        <v>34255</v>
      </c>
      <c r="G82" s="11">
        <v>34259</v>
      </c>
      <c r="H82" s="22">
        <f t="shared" si="5"/>
        <v>5</v>
      </c>
      <c r="I82" s="18" t="s">
        <v>120</v>
      </c>
      <c r="J82" s="18" t="s">
        <v>145</v>
      </c>
      <c r="L82" t="s">
        <v>141</v>
      </c>
      <c r="P82" s="26" t="s">
        <v>78</v>
      </c>
      <c r="R82" t="s">
        <v>78</v>
      </c>
      <c r="T82" t="s">
        <v>251</v>
      </c>
      <c r="U82" t="s">
        <v>248</v>
      </c>
      <c r="V82" t="s">
        <v>126</v>
      </c>
    </row>
    <row r="83" spans="1:22" x14ac:dyDescent="0.25">
      <c r="A83" s="24" t="str">
        <f>"DFFW"&amp;TEXT(D83,"####")</f>
        <v>DFFW1994</v>
      </c>
      <c r="B83">
        <v>82</v>
      </c>
      <c r="C83" t="s">
        <v>404</v>
      </c>
      <c r="D83" s="5">
        <v>1994</v>
      </c>
      <c r="E83" s="23" t="str">
        <f t="shared" si="4"/>
        <v>Spring</v>
      </c>
      <c r="F83" s="11">
        <v>34474</v>
      </c>
      <c r="G83" s="11">
        <v>34481</v>
      </c>
      <c r="H83" s="22">
        <f t="shared" si="5"/>
        <v>8</v>
      </c>
      <c r="I83" s="19" t="s">
        <v>10</v>
      </c>
      <c r="J83" s="19" t="s">
        <v>145</v>
      </c>
      <c r="K83" s="7"/>
      <c r="L83" s="7" t="s">
        <v>24</v>
      </c>
      <c r="M83" s="7">
        <v>25</v>
      </c>
      <c r="N83" s="7"/>
      <c r="O83" s="7" t="s">
        <v>2</v>
      </c>
      <c r="P83" s="26" t="s">
        <v>136</v>
      </c>
      <c r="Q83" s="7">
        <v>596</v>
      </c>
      <c r="R83" t="b">
        <v>0</v>
      </c>
      <c r="T83" t="s">
        <v>253</v>
      </c>
      <c r="V83" t="s">
        <v>455</v>
      </c>
    </row>
    <row r="84" spans="1:22" x14ac:dyDescent="0.25">
      <c r="A84" s="24" t="str">
        <f>"DFAu"&amp;TEXT(D84,"####")</f>
        <v>DFAu1994</v>
      </c>
      <c r="B84">
        <v>83</v>
      </c>
      <c r="C84" t="s">
        <v>404</v>
      </c>
      <c r="D84" s="5">
        <v>1994</v>
      </c>
      <c r="E84" s="23" t="str">
        <f t="shared" ref="E84:E146" si="6">CHOOSE(MONTH(F84),"Winter","Winter","Spring","Spring","Spring","Summer","Summer","Summer","Autumn","Autumn","Autumn","Winter")</f>
        <v>Autumn</v>
      </c>
      <c r="F84" s="11">
        <v>34619</v>
      </c>
      <c r="G84" s="11">
        <v>34623</v>
      </c>
      <c r="H84" s="22">
        <f t="shared" si="5"/>
        <v>5</v>
      </c>
      <c r="I84" s="18" t="s">
        <v>121</v>
      </c>
      <c r="J84" s="18" t="s">
        <v>144</v>
      </c>
      <c r="L84" t="s">
        <v>141</v>
      </c>
      <c r="P84" s="26" t="s">
        <v>78</v>
      </c>
      <c r="R84" t="s">
        <v>78</v>
      </c>
      <c r="T84" t="s">
        <v>254</v>
      </c>
      <c r="V84" t="s">
        <v>126</v>
      </c>
    </row>
    <row r="85" spans="1:22" x14ac:dyDescent="0.25">
      <c r="A85" s="24" t="str">
        <f>"DFFW"&amp;TEXT(D85,"####")</f>
        <v>DFFW1995</v>
      </c>
      <c r="B85">
        <v>84</v>
      </c>
      <c r="C85" t="s">
        <v>404</v>
      </c>
      <c r="D85" s="5">
        <v>1995</v>
      </c>
      <c r="E85" s="23" t="str">
        <f t="shared" si="6"/>
        <v>Summer</v>
      </c>
      <c r="F85" s="12">
        <v>34882</v>
      </c>
      <c r="G85" s="12">
        <v>34889</v>
      </c>
      <c r="H85" s="22">
        <f t="shared" si="5"/>
        <v>8</v>
      </c>
      <c r="I85" s="19" t="s">
        <v>11</v>
      </c>
      <c r="J85" s="19" t="s">
        <v>143</v>
      </c>
      <c r="K85" s="7"/>
      <c r="L85" s="7" t="s">
        <v>24</v>
      </c>
      <c r="M85" s="8">
        <v>20</v>
      </c>
      <c r="N85" s="8"/>
      <c r="O85" s="8"/>
      <c r="P85" s="26" t="b">
        <v>0</v>
      </c>
      <c r="Q85" s="8"/>
      <c r="R85" t="b">
        <v>0</v>
      </c>
      <c r="T85" s="1" t="s">
        <v>255</v>
      </c>
      <c r="U85" t="s">
        <v>257</v>
      </c>
      <c r="V85" t="s">
        <v>456</v>
      </c>
    </row>
    <row r="86" spans="1:22" x14ac:dyDescent="0.25">
      <c r="A86" s="24" t="str">
        <f>"DFAu"&amp;TEXT(D86,"####")</f>
        <v>DFAu1995</v>
      </c>
      <c r="B86">
        <v>85</v>
      </c>
      <c r="C86" t="s">
        <v>404</v>
      </c>
      <c r="D86" s="5">
        <v>1995</v>
      </c>
      <c r="E86" s="23" t="str">
        <f t="shared" si="6"/>
        <v>Autumn</v>
      </c>
      <c r="F86" s="11">
        <v>34983</v>
      </c>
      <c r="G86" s="11">
        <v>34987</v>
      </c>
      <c r="H86" s="22">
        <f t="shared" si="5"/>
        <v>5</v>
      </c>
      <c r="I86" s="18" t="s">
        <v>124</v>
      </c>
      <c r="J86" s="18" t="s">
        <v>144</v>
      </c>
      <c r="L86" t="s">
        <v>141</v>
      </c>
      <c r="M86">
        <v>7</v>
      </c>
      <c r="P86" s="26" t="s">
        <v>78</v>
      </c>
      <c r="R86" t="s">
        <v>78</v>
      </c>
      <c r="T86" s="16" t="s">
        <v>257</v>
      </c>
      <c r="U86" t="s">
        <v>260</v>
      </c>
      <c r="V86" t="s">
        <v>126</v>
      </c>
    </row>
    <row r="87" spans="1:22" x14ac:dyDescent="0.25">
      <c r="A87" s="24" t="str">
        <f>"DFFW"&amp;TEXT(D87,"####")</f>
        <v>DFFW1996</v>
      </c>
      <c r="B87">
        <v>86</v>
      </c>
      <c r="C87" t="s">
        <v>404</v>
      </c>
      <c r="D87" s="5">
        <v>1996</v>
      </c>
      <c r="E87" s="23" t="str">
        <f t="shared" si="6"/>
        <v>Summer</v>
      </c>
      <c r="F87" s="12">
        <v>35259</v>
      </c>
      <c r="G87" s="12">
        <v>35266</v>
      </c>
      <c r="H87" s="22">
        <f t="shared" si="5"/>
        <v>8</v>
      </c>
      <c r="I87" s="19" t="s">
        <v>12</v>
      </c>
      <c r="J87" s="19" t="s">
        <v>145</v>
      </c>
      <c r="K87" s="7" t="s">
        <v>258</v>
      </c>
      <c r="L87" s="7" t="s">
        <v>256</v>
      </c>
      <c r="M87" s="7"/>
      <c r="N87" s="7"/>
      <c r="O87" s="7" t="s">
        <v>2</v>
      </c>
      <c r="P87" s="26" t="s">
        <v>136</v>
      </c>
      <c r="Q87" s="7">
        <v>1367</v>
      </c>
      <c r="R87" t="b">
        <v>0</v>
      </c>
      <c r="T87" s="2" t="s">
        <v>259</v>
      </c>
      <c r="U87" t="s">
        <v>261</v>
      </c>
      <c r="V87" t="s">
        <v>137</v>
      </c>
    </row>
    <row r="88" spans="1:22" x14ac:dyDescent="0.25">
      <c r="A88" s="24" t="str">
        <f>"DFAu"&amp;TEXT(D88,"####")</f>
        <v>DFAu1996</v>
      </c>
      <c r="B88">
        <v>87</v>
      </c>
      <c r="C88" t="s">
        <v>404</v>
      </c>
      <c r="D88" s="5">
        <v>1996</v>
      </c>
      <c r="E88" s="23" t="str">
        <f t="shared" si="6"/>
        <v>Autumn</v>
      </c>
      <c r="F88" s="11">
        <v>35354</v>
      </c>
      <c r="G88" s="11">
        <v>35358</v>
      </c>
      <c r="H88" s="22">
        <f t="shared" si="5"/>
        <v>5</v>
      </c>
      <c r="I88" s="18" t="s">
        <v>125</v>
      </c>
      <c r="J88" s="18" t="s">
        <v>145</v>
      </c>
      <c r="K88" s="28" t="s">
        <v>21</v>
      </c>
      <c r="L88" t="s">
        <v>141</v>
      </c>
      <c r="M88">
        <v>10</v>
      </c>
      <c r="P88" s="26" t="s">
        <v>78</v>
      </c>
      <c r="R88" t="s">
        <v>78</v>
      </c>
      <c r="U88" s="2" t="s">
        <v>262</v>
      </c>
      <c r="V88" t="s">
        <v>126</v>
      </c>
    </row>
    <row r="89" spans="1:22" x14ac:dyDescent="0.25">
      <c r="A89" s="24" t="str">
        <f>"DFFW"&amp;TEXT(D89,"####")</f>
        <v>DFFW1997</v>
      </c>
      <c r="B89">
        <v>88</v>
      </c>
      <c r="C89" t="s">
        <v>405</v>
      </c>
      <c r="D89" s="5">
        <v>1997</v>
      </c>
      <c r="E89" s="23" t="str">
        <f t="shared" si="6"/>
        <v>Summer</v>
      </c>
      <c r="F89" s="12">
        <v>35588</v>
      </c>
      <c r="G89" s="12">
        <v>35596</v>
      </c>
      <c r="H89" s="22">
        <f t="shared" si="5"/>
        <v>9</v>
      </c>
      <c r="I89" s="19" t="s">
        <v>13</v>
      </c>
      <c r="J89" s="18" t="s">
        <v>144</v>
      </c>
      <c r="K89" s="7" t="s">
        <v>298</v>
      </c>
      <c r="L89" s="7" t="s">
        <v>14</v>
      </c>
      <c r="M89" s="30">
        <v>28</v>
      </c>
      <c r="N89" s="30">
        <v>28</v>
      </c>
      <c r="O89" s="88" t="s">
        <v>14</v>
      </c>
      <c r="P89" s="26" t="b">
        <v>1</v>
      </c>
      <c r="R89" t="b">
        <v>1</v>
      </c>
      <c r="S89" s="7">
        <v>10657</v>
      </c>
      <c r="T89" s="2" t="s">
        <v>262</v>
      </c>
      <c r="U89" t="s">
        <v>135</v>
      </c>
      <c r="V89" t="s">
        <v>264</v>
      </c>
    </row>
    <row r="90" spans="1:22" x14ac:dyDescent="0.25">
      <c r="A90" s="24" t="str">
        <f>"DFAu"&amp;TEXT(D90,"####")</f>
        <v>DFAu1997</v>
      </c>
      <c r="B90">
        <v>89</v>
      </c>
      <c r="C90" t="s">
        <v>405</v>
      </c>
      <c r="D90" s="5">
        <v>1997</v>
      </c>
      <c r="E90" s="23" t="str">
        <f t="shared" si="6"/>
        <v>Autumn</v>
      </c>
      <c r="F90" s="11">
        <v>35713</v>
      </c>
      <c r="G90" s="11">
        <v>35718</v>
      </c>
      <c r="H90" s="22">
        <f t="shared" si="5"/>
        <v>6</v>
      </c>
      <c r="I90" s="18" t="s">
        <v>122</v>
      </c>
      <c r="J90" s="18" t="s">
        <v>145</v>
      </c>
      <c r="L90" t="s">
        <v>141</v>
      </c>
      <c r="P90" s="26" t="s">
        <v>78</v>
      </c>
      <c r="R90" t="s">
        <v>78</v>
      </c>
      <c r="T90" t="s">
        <v>263</v>
      </c>
      <c r="V90" t="s">
        <v>126</v>
      </c>
    </row>
    <row r="91" spans="1:22" x14ac:dyDescent="0.25">
      <c r="A91" s="24" t="s">
        <v>192</v>
      </c>
      <c r="B91">
        <v>90</v>
      </c>
      <c r="C91" t="s">
        <v>405</v>
      </c>
      <c r="D91" s="5">
        <v>1998</v>
      </c>
      <c r="E91" s="23" t="str">
        <f t="shared" si="6"/>
        <v>Summer</v>
      </c>
      <c r="F91" s="12">
        <v>35973</v>
      </c>
      <c r="G91" s="12">
        <v>35980</v>
      </c>
      <c r="H91" s="22">
        <f t="shared" si="5"/>
        <v>8</v>
      </c>
      <c r="I91" s="51" t="s">
        <v>120</v>
      </c>
      <c r="J91" s="18" t="s">
        <v>145</v>
      </c>
      <c r="K91" s="7" t="s">
        <v>301</v>
      </c>
      <c r="L91" s="7" t="s">
        <v>15</v>
      </c>
      <c r="M91" s="30">
        <v>31</v>
      </c>
      <c r="N91" s="30">
        <v>31</v>
      </c>
      <c r="O91" s="88" t="s">
        <v>15</v>
      </c>
      <c r="P91" s="26" t="b">
        <v>1</v>
      </c>
      <c r="R91" t="b">
        <v>1</v>
      </c>
      <c r="S91" s="7">
        <v>9120</v>
      </c>
      <c r="T91" s="2"/>
      <c r="U91" t="s">
        <v>135</v>
      </c>
      <c r="V91" t="s">
        <v>112</v>
      </c>
    </row>
    <row r="92" spans="1:22" x14ac:dyDescent="0.25">
      <c r="A92" s="24" t="str">
        <f>"DFAu"&amp;TEXT(D92,"####")</f>
        <v>DFAu1998</v>
      </c>
      <c r="B92">
        <v>91</v>
      </c>
      <c r="C92" t="s">
        <v>405</v>
      </c>
      <c r="D92" s="5">
        <v>1998</v>
      </c>
      <c r="E92" s="23" t="str">
        <f t="shared" si="6"/>
        <v>Autumn</v>
      </c>
      <c r="F92" s="12">
        <v>36076</v>
      </c>
      <c r="G92" s="12">
        <v>36081</v>
      </c>
      <c r="H92" s="22">
        <f t="shared" si="5"/>
        <v>6</v>
      </c>
      <c r="I92" s="50" t="s">
        <v>3</v>
      </c>
      <c r="J92" s="52" t="s">
        <v>145</v>
      </c>
      <c r="K92" s="7"/>
      <c r="L92" t="s">
        <v>141</v>
      </c>
      <c r="M92" s="7"/>
      <c r="N92" s="7"/>
      <c r="O92" s="53" t="s">
        <v>2</v>
      </c>
      <c r="P92" s="49" t="s">
        <v>136</v>
      </c>
      <c r="Q92" s="3">
        <v>113</v>
      </c>
      <c r="R92" t="s">
        <v>78</v>
      </c>
      <c r="S92" s="7"/>
      <c r="T92" s="2" t="s">
        <v>265</v>
      </c>
    </row>
    <row r="93" spans="1:22" x14ac:dyDescent="0.25">
      <c r="A93" s="24" t="s">
        <v>193</v>
      </c>
      <c r="B93">
        <v>92</v>
      </c>
      <c r="C93" t="s">
        <v>405</v>
      </c>
      <c r="D93" s="5">
        <v>1999</v>
      </c>
      <c r="E93" s="23" t="str">
        <f t="shared" si="6"/>
        <v>Summer</v>
      </c>
      <c r="F93" s="12">
        <v>36323</v>
      </c>
      <c r="G93" s="12">
        <v>36331</v>
      </c>
      <c r="H93" s="22">
        <f t="shared" si="5"/>
        <v>9</v>
      </c>
      <c r="I93" s="19" t="s">
        <v>274</v>
      </c>
      <c r="J93" s="18" t="s">
        <v>145</v>
      </c>
      <c r="K93" s="7" t="s">
        <v>267</v>
      </c>
      <c r="L93" s="7" t="s">
        <v>24</v>
      </c>
      <c r="M93" s="30">
        <v>26</v>
      </c>
      <c r="N93" s="30">
        <v>23</v>
      </c>
      <c r="O93" s="88" t="s">
        <v>16</v>
      </c>
      <c r="P93" s="26" t="b">
        <v>1</v>
      </c>
      <c r="R93" t="b">
        <v>1</v>
      </c>
      <c r="S93" s="7">
        <v>5063</v>
      </c>
      <c r="T93" s="2" t="s">
        <v>266</v>
      </c>
      <c r="U93" t="s">
        <v>130</v>
      </c>
      <c r="V93" t="s">
        <v>456</v>
      </c>
    </row>
    <row r="94" spans="1:22" x14ac:dyDescent="0.25">
      <c r="A94" s="24" t="str">
        <f>"DFAu"&amp;TEXT(D94,"####")</f>
        <v>DFAu1999</v>
      </c>
      <c r="B94">
        <v>93</v>
      </c>
      <c r="C94" t="s">
        <v>405</v>
      </c>
      <c r="D94" s="5">
        <v>1999</v>
      </c>
      <c r="E94" s="23" t="s">
        <v>377</v>
      </c>
      <c r="F94" s="12">
        <v>36446</v>
      </c>
      <c r="G94" s="12">
        <v>36450</v>
      </c>
      <c r="H94" s="22">
        <f t="shared" si="5"/>
        <v>5</v>
      </c>
      <c r="I94" s="19" t="s">
        <v>376</v>
      </c>
      <c r="J94" s="18" t="s">
        <v>145</v>
      </c>
      <c r="K94" s="7"/>
      <c r="L94" s="7" t="s">
        <v>379</v>
      </c>
      <c r="M94" s="5"/>
      <c r="N94" s="5"/>
      <c r="O94" s="7"/>
      <c r="P94" s="26" t="s">
        <v>78</v>
      </c>
      <c r="S94" s="7"/>
      <c r="T94" s="2"/>
    </row>
    <row r="95" spans="1:22" x14ac:dyDescent="0.25">
      <c r="A95" s="24" t="s">
        <v>194</v>
      </c>
      <c r="B95">
        <v>94</v>
      </c>
      <c r="C95" t="s">
        <v>405</v>
      </c>
      <c r="D95" s="5">
        <v>2000</v>
      </c>
      <c r="E95" s="23" t="s">
        <v>378</v>
      </c>
      <c r="F95" s="12">
        <v>36673</v>
      </c>
      <c r="G95" s="12">
        <v>36680</v>
      </c>
      <c r="H95" s="22">
        <f t="shared" si="5"/>
        <v>8</v>
      </c>
      <c r="I95" s="19" t="s">
        <v>17</v>
      </c>
      <c r="J95" s="18" t="s">
        <v>145</v>
      </c>
      <c r="K95" s="28" t="s">
        <v>307</v>
      </c>
      <c r="L95" s="7" t="s">
        <v>131</v>
      </c>
      <c r="M95" s="30">
        <v>25</v>
      </c>
      <c r="N95" s="30">
        <v>25</v>
      </c>
      <c r="O95" s="88" t="s">
        <v>16</v>
      </c>
      <c r="P95" s="26" t="b">
        <v>1</v>
      </c>
      <c r="R95" t="b">
        <v>1</v>
      </c>
      <c r="S95" s="7">
        <v>833</v>
      </c>
      <c r="T95" s="2" t="s">
        <v>132</v>
      </c>
      <c r="U95" t="s">
        <v>133</v>
      </c>
      <c r="V95" t="s">
        <v>112</v>
      </c>
    </row>
    <row r="96" spans="1:22" x14ac:dyDescent="0.25">
      <c r="A96" s="24" t="str">
        <f>"DFAu"&amp;TEXT(D96,"####")</f>
        <v>DFAu2000</v>
      </c>
      <c r="B96">
        <v>95</v>
      </c>
      <c r="C96" t="s">
        <v>405</v>
      </c>
      <c r="D96" s="5">
        <v>2000</v>
      </c>
      <c r="E96" s="23" t="s">
        <v>377</v>
      </c>
      <c r="F96" s="12">
        <v>36810</v>
      </c>
      <c r="G96" s="12">
        <v>36814</v>
      </c>
      <c r="H96" s="22">
        <f t="shared" si="5"/>
        <v>5</v>
      </c>
      <c r="I96" s="19" t="s">
        <v>85</v>
      </c>
      <c r="J96" s="18" t="s">
        <v>145</v>
      </c>
      <c r="K96" s="5" t="s">
        <v>380</v>
      </c>
      <c r="L96" s="7" t="s">
        <v>379</v>
      </c>
      <c r="M96" s="5">
        <v>9</v>
      </c>
      <c r="N96" s="5"/>
      <c r="O96" s="7" t="s">
        <v>379</v>
      </c>
      <c r="P96" s="26" t="s">
        <v>78</v>
      </c>
      <c r="S96" s="7"/>
      <c r="T96" s="2"/>
      <c r="U96" t="s">
        <v>407</v>
      </c>
    </row>
    <row r="97" spans="1:22" x14ac:dyDescent="0.25">
      <c r="A97" s="24" t="s">
        <v>195</v>
      </c>
      <c r="B97">
        <v>96</v>
      </c>
      <c r="C97" t="s">
        <v>405</v>
      </c>
      <c r="D97" s="5">
        <v>2001</v>
      </c>
      <c r="E97" s="23" t="str">
        <f t="shared" si="6"/>
        <v>Summer</v>
      </c>
      <c r="F97" s="12">
        <v>37079</v>
      </c>
      <c r="G97" s="12">
        <v>37086</v>
      </c>
      <c r="H97" s="22">
        <f t="shared" si="5"/>
        <v>8</v>
      </c>
      <c r="I97" s="19" t="s">
        <v>17</v>
      </c>
      <c r="J97" s="18" t="s">
        <v>145</v>
      </c>
      <c r="K97" s="7" t="s">
        <v>307</v>
      </c>
      <c r="L97" s="7" t="s">
        <v>131</v>
      </c>
      <c r="M97" s="30">
        <v>17</v>
      </c>
      <c r="N97" s="30">
        <v>17</v>
      </c>
      <c r="O97" s="88" t="s">
        <v>16</v>
      </c>
      <c r="P97" s="26" t="b">
        <v>1</v>
      </c>
      <c r="R97" t="b">
        <v>1</v>
      </c>
      <c r="S97" s="7">
        <v>1800</v>
      </c>
      <c r="T97" s="2" t="s">
        <v>134</v>
      </c>
      <c r="U97" t="s">
        <v>268</v>
      </c>
      <c r="V97" t="s">
        <v>112</v>
      </c>
    </row>
    <row r="98" spans="1:22" x14ac:dyDescent="0.25">
      <c r="A98" s="24" t="str">
        <f>"DFAu"&amp;TEXT(D98,"####")</f>
        <v>DFAu2001</v>
      </c>
      <c r="B98">
        <v>97</v>
      </c>
      <c r="C98" t="s">
        <v>405</v>
      </c>
      <c r="D98" s="5">
        <v>2001</v>
      </c>
      <c r="E98" s="23" t="s">
        <v>377</v>
      </c>
      <c r="F98" s="12">
        <v>37174</v>
      </c>
      <c r="G98" s="12">
        <v>37178</v>
      </c>
      <c r="H98" s="22">
        <f t="shared" si="5"/>
        <v>5</v>
      </c>
      <c r="I98" s="19" t="s">
        <v>381</v>
      </c>
      <c r="J98" s="18" t="s">
        <v>145</v>
      </c>
      <c r="K98" s="7" t="s">
        <v>382</v>
      </c>
      <c r="L98" s="7" t="s">
        <v>379</v>
      </c>
      <c r="M98" s="5"/>
      <c r="N98" s="5"/>
      <c r="O98" s="7"/>
      <c r="P98" s="26" t="s">
        <v>78</v>
      </c>
      <c r="S98" s="7"/>
      <c r="T98" s="2"/>
    </row>
    <row r="99" spans="1:22" x14ac:dyDescent="0.25">
      <c r="A99" s="24" t="s">
        <v>196</v>
      </c>
      <c r="B99">
        <v>98</v>
      </c>
      <c r="C99" t="s">
        <v>405</v>
      </c>
      <c r="D99" s="5">
        <v>2002</v>
      </c>
      <c r="E99" s="23" t="s">
        <v>378</v>
      </c>
      <c r="F99" s="10">
        <v>37401</v>
      </c>
      <c r="G99" s="10">
        <v>37408</v>
      </c>
      <c r="H99" s="22">
        <f t="shared" si="5"/>
        <v>8</v>
      </c>
      <c r="I99" s="20" t="s">
        <v>20</v>
      </c>
      <c r="J99" s="19" t="s">
        <v>143</v>
      </c>
      <c r="K99" s="5" t="s">
        <v>90</v>
      </c>
      <c r="L99" s="5" t="s">
        <v>270</v>
      </c>
      <c r="M99" s="30">
        <v>17</v>
      </c>
      <c r="N99" s="30">
        <v>5</v>
      </c>
      <c r="O99" s="88" t="s">
        <v>16</v>
      </c>
      <c r="P99" s="39" t="s">
        <v>275</v>
      </c>
      <c r="Q99" s="5"/>
      <c r="R99" t="b">
        <v>1</v>
      </c>
      <c r="S99">
        <v>1158</v>
      </c>
      <c r="T99" s="33" t="s">
        <v>269</v>
      </c>
      <c r="U99" t="s">
        <v>271</v>
      </c>
      <c r="V99" s="66" t="s">
        <v>456</v>
      </c>
    </row>
    <row r="100" spans="1:22" x14ac:dyDescent="0.25">
      <c r="A100" s="24" t="str">
        <f>"DFAu"&amp;TEXT(D100,"####")</f>
        <v>DFAu2002</v>
      </c>
      <c r="B100">
        <v>99</v>
      </c>
      <c r="C100" t="s">
        <v>405</v>
      </c>
      <c r="D100" s="5">
        <v>2002</v>
      </c>
      <c r="E100" s="23" t="s">
        <v>377</v>
      </c>
      <c r="F100" s="10">
        <v>37538</v>
      </c>
      <c r="G100" s="10">
        <v>37543</v>
      </c>
      <c r="H100" s="22">
        <f t="shared" si="5"/>
        <v>6</v>
      </c>
      <c r="I100" s="20" t="s">
        <v>9</v>
      </c>
      <c r="J100" s="19" t="s">
        <v>145</v>
      </c>
      <c r="K100" s="5" t="s">
        <v>383</v>
      </c>
      <c r="L100" s="7" t="s">
        <v>379</v>
      </c>
      <c r="M100" s="5"/>
      <c r="N100" s="5"/>
      <c r="O100" s="5"/>
      <c r="P100" s="26" t="s">
        <v>78</v>
      </c>
      <c r="Q100" s="5"/>
      <c r="T100" s="33"/>
    </row>
    <row r="101" spans="1:22" x14ac:dyDescent="0.25">
      <c r="A101" s="24" t="s">
        <v>197</v>
      </c>
      <c r="B101">
        <v>100</v>
      </c>
      <c r="C101" t="s">
        <v>405</v>
      </c>
      <c r="D101" s="31">
        <v>2003</v>
      </c>
      <c r="E101" s="23" t="str">
        <f t="shared" si="6"/>
        <v>Summer</v>
      </c>
      <c r="F101" s="10">
        <v>37813</v>
      </c>
      <c r="G101" s="10">
        <v>37820</v>
      </c>
      <c r="H101" s="22">
        <f t="shared" si="5"/>
        <v>8</v>
      </c>
      <c r="I101" s="20" t="s">
        <v>21</v>
      </c>
      <c r="J101" s="18" t="s">
        <v>145</v>
      </c>
      <c r="K101" s="28" t="s">
        <v>312</v>
      </c>
      <c r="L101" s="5" t="s">
        <v>22</v>
      </c>
      <c r="M101" s="30">
        <v>34</v>
      </c>
      <c r="N101" s="5">
        <v>3</v>
      </c>
      <c r="O101" s="69" t="s">
        <v>467</v>
      </c>
      <c r="P101" s="26" t="s">
        <v>201</v>
      </c>
      <c r="Q101">
        <v>1284</v>
      </c>
      <c r="R101" t="s">
        <v>50</v>
      </c>
      <c r="T101" t="s">
        <v>64</v>
      </c>
      <c r="U101" t="s">
        <v>58</v>
      </c>
      <c r="V101" t="s">
        <v>112</v>
      </c>
    </row>
    <row r="102" spans="1:22" x14ac:dyDescent="0.25">
      <c r="A102" s="24" t="str">
        <f>"DFAu"&amp;TEXT(D102,"####")</f>
        <v>DFAu2003</v>
      </c>
      <c r="B102">
        <v>101</v>
      </c>
      <c r="C102" t="s">
        <v>405</v>
      </c>
      <c r="D102" s="5">
        <v>2003</v>
      </c>
      <c r="E102" s="23" t="s">
        <v>377</v>
      </c>
      <c r="F102" s="10">
        <v>37909</v>
      </c>
      <c r="G102" s="10">
        <v>37913</v>
      </c>
      <c r="H102" s="22">
        <f t="shared" si="5"/>
        <v>5</v>
      </c>
      <c r="I102" s="20" t="s">
        <v>23</v>
      </c>
      <c r="J102" s="18" t="s">
        <v>145</v>
      </c>
      <c r="K102" s="28" t="s">
        <v>326</v>
      </c>
      <c r="L102" s="7" t="s">
        <v>379</v>
      </c>
      <c r="M102" s="5">
        <v>11</v>
      </c>
      <c r="N102" s="5"/>
      <c r="O102" s="7" t="s">
        <v>379</v>
      </c>
      <c r="P102" s="26" t="s">
        <v>78</v>
      </c>
      <c r="Q102"/>
      <c r="U102" t="s">
        <v>407</v>
      </c>
    </row>
    <row r="103" spans="1:22" x14ac:dyDescent="0.25">
      <c r="A103" s="24" t="s">
        <v>175</v>
      </c>
      <c r="B103">
        <v>102</v>
      </c>
      <c r="C103" t="s">
        <v>405</v>
      </c>
      <c r="D103" s="5">
        <v>2004</v>
      </c>
      <c r="E103" s="23" t="s">
        <v>378</v>
      </c>
      <c r="F103" s="10">
        <v>38137</v>
      </c>
      <c r="G103" s="10">
        <v>38142</v>
      </c>
      <c r="H103" s="22">
        <f t="shared" ref="H103:H149" si="7">(G103-F103)+1</f>
        <v>6</v>
      </c>
      <c r="I103" s="61" t="s">
        <v>23</v>
      </c>
      <c r="J103" s="18" t="s">
        <v>145</v>
      </c>
      <c r="K103" s="28" t="s">
        <v>326</v>
      </c>
      <c r="L103" s="7" t="s">
        <v>330</v>
      </c>
      <c r="M103" s="7">
        <v>32</v>
      </c>
      <c r="N103" s="7">
        <v>15</v>
      </c>
      <c r="O103" s="88" t="s">
        <v>16</v>
      </c>
      <c r="P103" s="26" t="s">
        <v>201</v>
      </c>
      <c r="Q103" s="7"/>
      <c r="R103" t="b">
        <v>1</v>
      </c>
      <c r="S103">
        <v>4134</v>
      </c>
      <c r="T103" s="2" t="s">
        <v>318</v>
      </c>
      <c r="U103" t="s">
        <v>317</v>
      </c>
      <c r="V103" s="66" t="s">
        <v>456</v>
      </c>
    </row>
    <row r="104" spans="1:22" x14ac:dyDescent="0.25">
      <c r="A104" s="24" t="str">
        <f>"DFAu"&amp;TEXT(D104,"####")</f>
        <v>DFAu2004</v>
      </c>
      <c r="B104">
        <v>103</v>
      </c>
      <c r="C104" t="s">
        <v>405</v>
      </c>
      <c r="D104" s="5">
        <v>2004</v>
      </c>
      <c r="E104" s="23" t="s">
        <v>377</v>
      </c>
      <c r="F104" s="10">
        <v>38273</v>
      </c>
      <c r="G104" s="10">
        <v>38277</v>
      </c>
      <c r="H104" s="22">
        <f t="shared" si="7"/>
        <v>5</v>
      </c>
      <c r="I104" s="19" t="s">
        <v>384</v>
      </c>
      <c r="J104" s="18" t="s">
        <v>145</v>
      </c>
      <c r="K104" s="28" t="s">
        <v>385</v>
      </c>
      <c r="L104" s="7" t="s">
        <v>379</v>
      </c>
      <c r="M104" s="7"/>
      <c r="N104" s="7"/>
      <c r="O104" s="7"/>
      <c r="P104" s="26" t="s">
        <v>78</v>
      </c>
      <c r="Q104" s="7"/>
      <c r="T104" s="2"/>
    </row>
    <row r="105" spans="1:22" x14ac:dyDescent="0.25">
      <c r="A105" s="24" t="s">
        <v>176</v>
      </c>
      <c r="B105">
        <v>104</v>
      </c>
      <c r="C105" t="s">
        <v>405</v>
      </c>
      <c r="D105" s="5">
        <v>2005</v>
      </c>
      <c r="E105" s="23" t="str">
        <f t="shared" si="6"/>
        <v>Summer</v>
      </c>
      <c r="F105" s="10">
        <v>38535</v>
      </c>
      <c r="G105" s="10">
        <v>38542</v>
      </c>
      <c r="H105" s="22">
        <f t="shared" si="7"/>
        <v>8</v>
      </c>
      <c r="I105" s="19" t="s">
        <v>25</v>
      </c>
      <c r="J105" s="18" t="s">
        <v>145</v>
      </c>
      <c r="K105" s="28" t="s">
        <v>315</v>
      </c>
      <c r="L105" s="7" t="s">
        <v>24</v>
      </c>
      <c r="M105" s="7">
        <v>22</v>
      </c>
      <c r="N105" s="7">
        <v>0</v>
      </c>
      <c r="O105" s="7" t="s">
        <v>24</v>
      </c>
      <c r="P105" s="26" t="s">
        <v>78</v>
      </c>
      <c r="Q105" s="7"/>
      <c r="R105" t="b">
        <v>0</v>
      </c>
      <c r="T105" s="33" t="s">
        <v>316</v>
      </c>
      <c r="U105" t="s">
        <v>57</v>
      </c>
      <c r="V105" t="s">
        <v>112</v>
      </c>
    </row>
    <row r="106" spans="1:22" x14ac:dyDescent="0.25">
      <c r="A106" s="24" t="str">
        <f>"DFAu"&amp;TEXT(D106,"####")</f>
        <v>DFAu2005</v>
      </c>
      <c r="B106">
        <v>105</v>
      </c>
      <c r="C106" t="s">
        <v>405</v>
      </c>
      <c r="D106" s="5">
        <v>2005</v>
      </c>
      <c r="E106" s="23" t="s">
        <v>377</v>
      </c>
      <c r="F106" s="10">
        <v>38639</v>
      </c>
      <c r="G106" s="10">
        <v>38643</v>
      </c>
      <c r="H106" s="22">
        <f t="shared" si="7"/>
        <v>5</v>
      </c>
      <c r="I106" s="19" t="s">
        <v>81</v>
      </c>
      <c r="J106" s="18" t="s">
        <v>145</v>
      </c>
      <c r="L106" s="7" t="s">
        <v>24</v>
      </c>
      <c r="M106" s="7">
        <v>7</v>
      </c>
      <c r="N106" s="7"/>
      <c r="O106" s="7"/>
      <c r="P106" s="26" t="s">
        <v>78</v>
      </c>
      <c r="Q106" s="7"/>
      <c r="T106" s="33"/>
      <c r="V106" t="s">
        <v>54</v>
      </c>
    </row>
    <row r="107" spans="1:22" x14ac:dyDescent="0.25">
      <c r="A107" s="24" t="s">
        <v>177</v>
      </c>
      <c r="B107">
        <v>106</v>
      </c>
      <c r="C107" t="s">
        <v>405</v>
      </c>
      <c r="D107" s="5">
        <v>2006</v>
      </c>
      <c r="E107" s="23" t="str">
        <f t="shared" si="6"/>
        <v>Summer</v>
      </c>
      <c r="F107" s="10">
        <v>38892</v>
      </c>
      <c r="G107" s="10">
        <v>38899</v>
      </c>
      <c r="H107" s="22">
        <f t="shared" si="7"/>
        <v>8</v>
      </c>
      <c r="I107" s="19" t="s">
        <v>26</v>
      </c>
      <c r="J107" s="18" t="s">
        <v>145</v>
      </c>
      <c r="K107" s="28" t="s">
        <v>333</v>
      </c>
      <c r="L107" s="7" t="s">
        <v>24</v>
      </c>
      <c r="M107" s="38">
        <v>7</v>
      </c>
      <c r="N107" s="7">
        <v>0</v>
      </c>
      <c r="O107" s="7" t="s">
        <v>24</v>
      </c>
      <c r="P107" s="26" t="s">
        <v>78</v>
      </c>
      <c r="Q107" s="7"/>
      <c r="R107" t="b">
        <v>0</v>
      </c>
      <c r="T107" s="1" t="s">
        <v>55</v>
      </c>
      <c r="U107" s="15" t="s">
        <v>56</v>
      </c>
      <c r="V107" t="s">
        <v>112</v>
      </c>
    </row>
    <row r="108" spans="1:22" x14ac:dyDescent="0.25">
      <c r="A108" s="24" t="str">
        <f>"DFAu"&amp;TEXT(D108,"####")</f>
        <v>DFAu2006</v>
      </c>
      <c r="B108">
        <v>107</v>
      </c>
      <c r="C108" t="s">
        <v>405</v>
      </c>
      <c r="D108" s="5">
        <v>2006</v>
      </c>
      <c r="E108" s="23" t="s">
        <v>377</v>
      </c>
      <c r="F108" s="10">
        <v>39008</v>
      </c>
      <c r="G108" s="10">
        <v>39012</v>
      </c>
      <c r="H108" s="22">
        <f t="shared" si="7"/>
        <v>5</v>
      </c>
      <c r="I108" s="19" t="s">
        <v>386</v>
      </c>
      <c r="J108" s="18" t="s">
        <v>144</v>
      </c>
      <c r="L108" s="7" t="s">
        <v>24</v>
      </c>
      <c r="M108" s="5"/>
      <c r="N108" s="7"/>
      <c r="O108" s="7"/>
      <c r="P108" s="26" t="s">
        <v>78</v>
      </c>
      <c r="Q108" s="7"/>
      <c r="T108" s="1"/>
      <c r="U108" s="24"/>
    </row>
    <row r="109" spans="1:22" x14ac:dyDescent="0.25">
      <c r="A109" s="24" t="s">
        <v>178</v>
      </c>
      <c r="B109">
        <v>108</v>
      </c>
      <c r="C109" t="s">
        <v>405</v>
      </c>
      <c r="D109" s="5">
        <v>2007</v>
      </c>
      <c r="E109" s="23" t="str">
        <f t="shared" si="6"/>
        <v>Summer</v>
      </c>
      <c r="F109" s="10">
        <v>39277</v>
      </c>
      <c r="G109" s="10">
        <v>39283</v>
      </c>
      <c r="H109" s="22">
        <f t="shared" si="7"/>
        <v>7</v>
      </c>
      <c r="I109" s="19" t="s">
        <v>27</v>
      </c>
      <c r="J109" s="18" t="s">
        <v>144</v>
      </c>
      <c r="K109" s="7" t="s">
        <v>327</v>
      </c>
      <c r="L109" s="7" t="s">
        <v>24</v>
      </c>
      <c r="M109" s="7">
        <v>27</v>
      </c>
      <c r="N109" s="30">
        <v>0</v>
      </c>
      <c r="O109" s="7" t="s">
        <v>24</v>
      </c>
      <c r="P109" s="26" t="s">
        <v>78</v>
      </c>
      <c r="Q109" s="7"/>
      <c r="R109" t="b">
        <v>0</v>
      </c>
      <c r="T109" s="48" t="s">
        <v>63</v>
      </c>
      <c r="U109" t="s">
        <v>328</v>
      </c>
      <c r="V109" t="s">
        <v>112</v>
      </c>
    </row>
    <row r="110" spans="1:22" x14ac:dyDescent="0.25">
      <c r="A110" s="24" t="str">
        <f>"DFAu"&amp;TEXT(D110,"####")</f>
        <v>DFAu2007</v>
      </c>
      <c r="B110">
        <v>109</v>
      </c>
      <c r="C110" t="s">
        <v>405</v>
      </c>
      <c r="D110" s="5">
        <v>2007</v>
      </c>
      <c r="E110" s="23" t="s">
        <v>377</v>
      </c>
      <c r="F110" s="10">
        <v>39373</v>
      </c>
      <c r="G110" s="10">
        <v>39375</v>
      </c>
      <c r="H110" s="22">
        <f t="shared" si="7"/>
        <v>3</v>
      </c>
      <c r="I110" s="19" t="s">
        <v>387</v>
      </c>
      <c r="J110" s="18" t="s">
        <v>145</v>
      </c>
      <c r="K110" s="7"/>
      <c r="L110" s="7" t="s">
        <v>24</v>
      </c>
      <c r="M110" s="7">
        <v>13</v>
      </c>
      <c r="N110" s="5"/>
      <c r="O110" s="7"/>
      <c r="P110" s="26" t="s">
        <v>78</v>
      </c>
      <c r="Q110" s="7"/>
      <c r="T110" s="16"/>
      <c r="V110" s="82" t="s">
        <v>54</v>
      </c>
    </row>
    <row r="111" spans="1:22" x14ac:dyDescent="0.25">
      <c r="A111" s="24" t="s">
        <v>179</v>
      </c>
      <c r="B111">
        <v>110</v>
      </c>
      <c r="C111" t="s">
        <v>405</v>
      </c>
      <c r="D111" s="5">
        <v>2008</v>
      </c>
      <c r="E111" s="23" t="str">
        <f t="shared" si="6"/>
        <v>Summer</v>
      </c>
      <c r="F111" s="10">
        <v>39628</v>
      </c>
      <c r="G111" s="10">
        <v>39634</v>
      </c>
      <c r="H111" s="22">
        <f t="shared" si="7"/>
        <v>7</v>
      </c>
      <c r="I111" s="19" t="s">
        <v>28</v>
      </c>
      <c r="J111" s="19" t="s">
        <v>143</v>
      </c>
      <c r="K111" s="28" t="s">
        <v>329</v>
      </c>
      <c r="L111" s="7" t="s">
        <v>24</v>
      </c>
      <c r="M111" s="38">
        <v>17</v>
      </c>
      <c r="N111" s="7">
        <v>2</v>
      </c>
      <c r="O111" s="7" t="s">
        <v>467</v>
      </c>
      <c r="P111" s="79" t="s">
        <v>201</v>
      </c>
      <c r="Q111" s="7">
        <v>281</v>
      </c>
      <c r="R111" s="66" t="s">
        <v>50</v>
      </c>
      <c r="T111" s="16" t="s">
        <v>328</v>
      </c>
      <c r="U111" t="s">
        <v>60</v>
      </c>
      <c r="V111" t="s">
        <v>112</v>
      </c>
    </row>
    <row r="112" spans="1:22" x14ac:dyDescent="0.25">
      <c r="A112" s="24" t="str">
        <f>"DFAu"&amp;TEXT(D112,"####")</f>
        <v>DFAu2008</v>
      </c>
      <c r="B112">
        <v>111</v>
      </c>
      <c r="C112" t="s">
        <v>405</v>
      </c>
      <c r="D112" s="5">
        <v>2008</v>
      </c>
      <c r="E112" s="23" t="s">
        <v>377</v>
      </c>
      <c r="F112" s="10">
        <v>39732</v>
      </c>
      <c r="G112" s="10">
        <v>39735</v>
      </c>
      <c r="H112" s="22">
        <f t="shared" si="7"/>
        <v>4</v>
      </c>
      <c r="I112" s="19" t="s">
        <v>13</v>
      </c>
      <c r="J112" s="19" t="s">
        <v>144</v>
      </c>
      <c r="L112" s="7" t="s">
        <v>24</v>
      </c>
      <c r="M112" s="5">
        <v>11</v>
      </c>
      <c r="N112" s="7"/>
      <c r="O112" s="7"/>
      <c r="P112" s="26" t="s">
        <v>78</v>
      </c>
      <c r="Q112" s="7"/>
      <c r="T112" s="16"/>
      <c r="V112" t="s">
        <v>54</v>
      </c>
    </row>
    <row r="113" spans="1:22" x14ac:dyDescent="0.25">
      <c r="A113" s="24" t="s">
        <v>180</v>
      </c>
      <c r="B113">
        <v>112</v>
      </c>
      <c r="C113" t="s">
        <v>405</v>
      </c>
      <c r="D113" s="5">
        <v>2009</v>
      </c>
      <c r="E113" s="23" t="str">
        <f t="shared" si="6"/>
        <v>Summer</v>
      </c>
      <c r="F113" s="10">
        <v>39998</v>
      </c>
      <c r="G113" s="10">
        <v>40004</v>
      </c>
      <c r="H113" s="22">
        <f t="shared" si="7"/>
        <v>7</v>
      </c>
      <c r="I113" s="19" t="s">
        <v>29</v>
      </c>
      <c r="J113" s="18" t="s">
        <v>144</v>
      </c>
      <c r="K113" s="7" t="s">
        <v>341</v>
      </c>
      <c r="L113" s="7" t="s">
        <v>24</v>
      </c>
      <c r="M113" s="7">
        <v>30</v>
      </c>
      <c r="N113" s="7">
        <v>2</v>
      </c>
      <c r="O113" s="69" t="s">
        <v>467</v>
      </c>
      <c r="P113" s="26" t="s">
        <v>201</v>
      </c>
      <c r="Q113">
        <v>1127</v>
      </c>
      <c r="R113" t="s">
        <v>50</v>
      </c>
      <c r="T113" s="1" t="s">
        <v>340</v>
      </c>
      <c r="U113" t="s">
        <v>62</v>
      </c>
      <c r="V113" t="s">
        <v>112</v>
      </c>
    </row>
    <row r="114" spans="1:22" x14ac:dyDescent="0.25">
      <c r="A114" s="24" t="str">
        <f>"DFAu"&amp;TEXT(D114,"####")</f>
        <v>DFAu2009</v>
      </c>
      <c r="B114">
        <v>113</v>
      </c>
      <c r="C114" t="s">
        <v>405</v>
      </c>
      <c r="D114" s="5">
        <v>2009</v>
      </c>
      <c r="E114" s="23" t="s">
        <v>377</v>
      </c>
      <c r="F114" s="10">
        <v>40096</v>
      </c>
      <c r="G114" s="10">
        <v>40100</v>
      </c>
      <c r="H114" s="22">
        <f t="shared" si="7"/>
        <v>5</v>
      </c>
      <c r="I114" s="19" t="s">
        <v>388</v>
      </c>
      <c r="J114" s="18" t="s">
        <v>145</v>
      </c>
      <c r="K114" s="7"/>
      <c r="L114" s="7" t="s">
        <v>24</v>
      </c>
      <c r="M114" s="7">
        <v>9</v>
      </c>
      <c r="N114" s="7"/>
      <c r="O114" s="7"/>
      <c r="P114" s="26" t="s">
        <v>78</v>
      </c>
      <c r="Q114"/>
      <c r="T114" s="1"/>
      <c r="V114" t="s">
        <v>54</v>
      </c>
    </row>
    <row r="115" spans="1:22" x14ac:dyDescent="0.25">
      <c r="B115">
        <v>114</v>
      </c>
      <c r="C115" t="s">
        <v>405</v>
      </c>
      <c r="D115" s="5">
        <v>2010</v>
      </c>
      <c r="E115" s="23" t="s">
        <v>398</v>
      </c>
      <c r="F115" s="10">
        <v>40320</v>
      </c>
      <c r="G115" s="10">
        <v>40321</v>
      </c>
      <c r="H115" s="22">
        <f t="shared" si="7"/>
        <v>2</v>
      </c>
      <c r="I115" s="19" t="s">
        <v>399</v>
      </c>
      <c r="J115" s="18" t="s">
        <v>145</v>
      </c>
      <c r="K115" s="7"/>
      <c r="L115" s="7" t="s">
        <v>24</v>
      </c>
      <c r="M115" s="7">
        <v>20</v>
      </c>
      <c r="N115" s="7"/>
      <c r="O115" s="7"/>
      <c r="P115" s="26" t="s">
        <v>78</v>
      </c>
      <c r="Q115"/>
      <c r="T115" s="1"/>
      <c r="U115" s="56" t="s">
        <v>437</v>
      </c>
    </row>
    <row r="116" spans="1:22" x14ac:dyDescent="0.25">
      <c r="A116" s="24" t="s">
        <v>181</v>
      </c>
      <c r="B116">
        <v>115</v>
      </c>
      <c r="C116" t="s">
        <v>405</v>
      </c>
      <c r="D116" s="5">
        <v>2010</v>
      </c>
      <c r="E116" s="23" t="str">
        <f t="shared" si="6"/>
        <v>Summer</v>
      </c>
      <c r="F116" s="10">
        <v>40341</v>
      </c>
      <c r="G116" s="10">
        <v>40348</v>
      </c>
      <c r="H116" s="22">
        <f t="shared" si="7"/>
        <v>8</v>
      </c>
      <c r="I116" s="19" t="s">
        <v>30</v>
      </c>
      <c r="J116" s="18" t="s">
        <v>144</v>
      </c>
      <c r="K116" s="7" t="s">
        <v>344</v>
      </c>
      <c r="L116" s="7" t="s">
        <v>24</v>
      </c>
      <c r="M116" s="7">
        <v>26</v>
      </c>
      <c r="N116" s="7">
        <v>2</v>
      </c>
      <c r="O116" s="69" t="s">
        <v>467</v>
      </c>
      <c r="P116" s="26" t="s">
        <v>201</v>
      </c>
      <c r="Q116">
        <v>545</v>
      </c>
      <c r="R116" t="s">
        <v>50</v>
      </c>
      <c r="T116" s="1" t="s">
        <v>62</v>
      </c>
      <c r="U116" t="s">
        <v>61</v>
      </c>
      <c r="V116" t="s">
        <v>112</v>
      </c>
    </row>
    <row r="117" spans="1:22" x14ac:dyDescent="0.25">
      <c r="A117" s="24" t="str">
        <f>"DFAu"&amp;TEXT(D117,"####")</f>
        <v>DFAu2010</v>
      </c>
      <c r="B117">
        <v>116</v>
      </c>
      <c r="C117" t="s">
        <v>405</v>
      </c>
      <c r="D117" s="5">
        <v>2010</v>
      </c>
      <c r="E117" s="23" t="s">
        <v>377</v>
      </c>
      <c r="F117" s="10">
        <v>40460</v>
      </c>
      <c r="G117" s="10">
        <v>40468</v>
      </c>
      <c r="H117" s="22">
        <f t="shared" si="7"/>
        <v>9</v>
      </c>
      <c r="I117" s="19" t="s">
        <v>389</v>
      </c>
      <c r="J117" s="18" t="s">
        <v>145</v>
      </c>
      <c r="K117" s="7"/>
      <c r="L117" s="7" t="s">
        <v>24</v>
      </c>
      <c r="M117" s="7"/>
      <c r="N117" s="7"/>
      <c r="O117" s="7"/>
      <c r="P117" s="26" t="s">
        <v>78</v>
      </c>
      <c r="Q117"/>
      <c r="T117" s="1"/>
    </row>
    <row r="118" spans="1:22" x14ac:dyDescent="0.25">
      <c r="A118" s="24" t="s">
        <v>182</v>
      </c>
      <c r="B118">
        <v>117</v>
      </c>
      <c r="C118" t="s">
        <v>405</v>
      </c>
      <c r="D118" s="5">
        <v>2011</v>
      </c>
      <c r="E118" s="23" t="str">
        <f t="shared" si="6"/>
        <v>Summer</v>
      </c>
      <c r="F118" s="10">
        <v>40727</v>
      </c>
      <c r="G118" s="10">
        <v>40732</v>
      </c>
      <c r="H118" s="22">
        <f t="shared" si="7"/>
        <v>6</v>
      </c>
      <c r="I118" s="19" t="s">
        <v>31</v>
      </c>
      <c r="J118" s="18" t="s">
        <v>145</v>
      </c>
      <c r="K118" s="7" t="s">
        <v>346</v>
      </c>
      <c r="L118" s="7" t="s">
        <v>24</v>
      </c>
      <c r="M118" s="7">
        <v>28</v>
      </c>
      <c r="N118" s="7">
        <v>3</v>
      </c>
      <c r="O118" s="69" t="s">
        <v>467</v>
      </c>
      <c r="P118" s="26" t="s">
        <v>201</v>
      </c>
      <c r="Q118">
        <v>1714</v>
      </c>
      <c r="R118" t="s">
        <v>50</v>
      </c>
      <c r="T118" s="16" t="s">
        <v>347</v>
      </c>
      <c r="U118" s="2" t="s">
        <v>54</v>
      </c>
      <c r="V118" t="s">
        <v>112</v>
      </c>
    </row>
    <row r="119" spans="1:22" x14ac:dyDescent="0.25">
      <c r="A119" s="24" t="str">
        <f>"DFAu"&amp;TEXT(D119,"####")</f>
        <v>DFAu2011</v>
      </c>
      <c r="B119">
        <v>118</v>
      </c>
      <c r="C119" t="s">
        <v>405</v>
      </c>
      <c r="D119" s="5">
        <v>2011</v>
      </c>
      <c r="E119" s="23" t="s">
        <v>377</v>
      </c>
      <c r="F119" s="10">
        <v>40824</v>
      </c>
      <c r="G119" s="10">
        <v>40831</v>
      </c>
      <c r="H119" s="22">
        <f t="shared" si="7"/>
        <v>8</v>
      </c>
      <c r="I119" s="19" t="s">
        <v>390</v>
      </c>
      <c r="J119" s="18" t="s">
        <v>145</v>
      </c>
      <c r="K119" s="7"/>
      <c r="L119" s="7" t="s">
        <v>24</v>
      </c>
      <c r="M119" s="7">
        <v>9</v>
      </c>
      <c r="N119" s="7"/>
      <c r="O119" s="7"/>
      <c r="P119" s="26" t="s">
        <v>78</v>
      </c>
      <c r="Q119"/>
      <c r="T119" s="16"/>
      <c r="U119" s="2"/>
    </row>
    <row r="120" spans="1:22" s="66" customFormat="1" x14ac:dyDescent="0.25">
      <c r="A120" s="78"/>
      <c r="B120" s="66">
        <v>119</v>
      </c>
      <c r="C120" s="66" t="s">
        <v>405</v>
      </c>
      <c r="D120" s="68">
        <v>2012</v>
      </c>
      <c r="E120" s="77" t="str">
        <f t="shared" si="6"/>
        <v>Spring</v>
      </c>
      <c r="F120" s="70">
        <v>41040</v>
      </c>
      <c r="G120" s="70">
        <v>41042</v>
      </c>
      <c r="H120" s="76">
        <f t="shared" si="7"/>
        <v>3</v>
      </c>
      <c r="I120" s="74" t="s">
        <v>86</v>
      </c>
      <c r="J120" s="73"/>
      <c r="K120" s="69"/>
      <c r="L120" s="69" t="s">
        <v>24</v>
      </c>
      <c r="M120" s="69"/>
      <c r="N120" s="69"/>
      <c r="O120" s="69"/>
      <c r="P120" s="79" t="s">
        <v>78</v>
      </c>
      <c r="T120" s="72" t="s">
        <v>351</v>
      </c>
      <c r="U120" s="86"/>
      <c r="V120" s="66" t="s">
        <v>54</v>
      </c>
    </row>
    <row r="121" spans="1:22" x14ac:dyDescent="0.25">
      <c r="A121" s="24" t="s">
        <v>183</v>
      </c>
      <c r="B121" s="66">
        <v>120</v>
      </c>
      <c r="C121" s="66" t="s">
        <v>405</v>
      </c>
      <c r="D121" s="5">
        <v>2012</v>
      </c>
      <c r="E121" s="23" t="str">
        <f t="shared" si="6"/>
        <v>Summer</v>
      </c>
      <c r="F121" s="10">
        <v>41112</v>
      </c>
      <c r="G121" s="10">
        <v>41118</v>
      </c>
      <c r="H121" s="76">
        <f t="shared" si="7"/>
        <v>7</v>
      </c>
      <c r="I121" s="19" t="s">
        <v>32</v>
      </c>
      <c r="J121" s="19" t="s">
        <v>143</v>
      </c>
      <c r="K121" s="28" t="s">
        <v>349</v>
      </c>
      <c r="L121" s="7" t="s">
        <v>24</v>
      </c>
      <c r="M121" s="7">
        <v>33</v>
      </c>
      <c r="N121" s="7">
        <v>3</v>
      </c>
      <c r="O121" s="69" t="s">
        <v>467</v>
      </c>
      <c r="P121" s="26" t="s">
        <v>201</v>
      </c>
      <c r="Q121">
        <v>1550</v>
      </c>
      <c r="R121" t="s">
        <v>50</v>
      </c>
      <c r="T121" s="16" t="s">
        <v>351</v>
      </c>
      <c r="U121" s="1" t="s">
        <v>59</v>
      </c>
      <c r="V121" t="s">
        <v>112</v>
      </c>
    </row>
    <row r="122" spans="1:22" x14ac:dyDescent="0.25">
      <c r="A122" s="24" t="str">
        <f>"DFAu"&amp;TEXT(D122,"####")</f>
        <v>DFAu2012</v>
      </c>
      <c r="B122" s="66">
        <v>121</v>
      </c>
      <c r="C122" s="66" t="s">
        <v>405</v>
      </c>
      <c r="D122" s="5">
        <v>2012</v>
      </c>
      <c r="E122" s="23" t="s">
        <v>377</v>
      </c>
      <c r="F122" s="10">
        <v>41189</v>
      </c>
      <c r="G122" s="10">
        <v>41196</v>
      </c>
      <c r="H122" s="76">
        <f t="shared" si="7"/>
        <v>8</v>
      </c>
      <c r="I122" s="19" t="s">
        <v>1</v>
      </c>
      <c r="J122" s="19" t="s">
        <v>144</v>
      </c>
      <c r="L122" s="7" t="s">
        <v>24</v>
      </c>
      <c r="M122" s="7"/>
      <c r="N122" s="7"/>
      <c r="O122" s="7"/>
      <c r="P122" s="26" t="s">
        <v>78</v>
      </c>
      <c r="Q122"/>
      <c r="T122" s="16" t="s">
        <v>59</v>
      </c>
      <c r="U122" s="1"/>
    </row>
    <row r="123" spans="1:22" s="66" customFormat="1" x14ac:dyDescent="0.25">
      <c r="A123" s="78"/>
      <c r="B123" s="66">
        <v>122</v>
      </c>
      <c r="C123" s="66" t="s">
        <v>405</v>
      </c>
      <c r="D123" s="68">
        <v>2013</v>
      </c>
      <c r="E123" s="77" t="str">
        <f t="shared" si="6"/>
        <v>Spring</v>
      </c>
      <c r="F123" s="70">
        <v>41412</v>
      </c>
      <c r="G123" s="70">
        <v>41413</v>
      </c>
      <c r="H123" s="76">
        <f t="shared" si="7"/>
        <v>2</v>
      </c>
      <c r="I123" s="74" t="s">
        <v>448</v>
      </c>
      <c r="J123" s="74"/>
      <c r="K123" s="80"/>
      <c r="L123" s="69" t="s">
        <v>24</v>
      </c>
      <c r="M123" s="69"/>
      <c r="N123" s="69"/>
      <c r="O123" s="69"/>
      <c r="P123" s="79" t="s">
        <v>78</v>
      </c>
      <c r="T123" s="72" t="s">
        <v>353</v>
      </c>
      <c r="U123" s="85"/>
    </row>
    <row r="124" spans="1:22" x14ac:dyDescent="0.25">
      <c r="A124" s="24" t="s">
        <v>184</v>
      </c>
      <c r="B124" s="66">
        <v>123</v>
      </c>
      <c r="C124" s="66" t="s">
        <v>405</v>
      </c>
      <c r="D124" s="5">
        <v>2013</v>
      </c>
      <c r="E124" s="23" t="str">
        <f t="shared" si="6"/>
        <v>Summer</v>
      </c>
      <c r="F124" s="10">
        <v>41461</v>
      </c>
      <c r="G124" s="10">
        <v>41468</v>
      </c>
      <c r="H124" s="76">
        <f t="shared" si="7"/>
        <v>8</v>
      </c>
      <c r="I124" s="19" t="s">
        <v>33</v>
      </c>
      <c r="J124" s="18" t="s">
        <v>145</v>
      </c>
      <c r="K124" s="28" t="s">
        <v>352</v>
      </c>
      <c r="L124" s="7" t="s">
        <v>24</v>
      </c>
      <c r="M124" s="7">
        <v>26</v>
      </c>
      <c r="N124" s="7">
        <v>4</v>
      </c>
      <c r="O124" s="69" t="s">
        <v>467</v>
      </c>
      <c r="P124" s="26" t="s">
        <v>201</v>
      </c>
      <c r="Q124">
        <v>1742</v>
      </c>
      <c r="R124" t="s">
        <v>50</v>
      </c>
      <c r="T124" s="16" t="s">
        <v>353</v>
      </c>
      <c r="U124" s="1" t="s">
        <v>53</v>
      </c>
      <c r="V124" t="s">
        <v>112</v>
      </c>
    </row>
    <row r="125" spans="1:22" x14ac:dyDescent="0.25">
      <c r="A125" s="24" t="str">
        <f>"DFAu"&amp;TEXT(D125,"####")</f>
        <v>DFAu2013</v>
      </c>
      <c r="B125" s="66">
        <v>124</v>
      </c>
      <c r="C125" s="66" t="s">
        <v>405</v>
      </c>
      <c r="D125" s="5">
        <v>2013</v>
      </c>
      <c r="E125" s="23" t="s">
        <v>377</v>
      </c>
      <c r="F125" s="10">
        <v>41524</v>
      </c>
      <c r="G125" s="10">
        <v>41531</v>
      </c>
      <c r="H125" s="76">
        <f t="shared" si="7"/>
        <v>8</v>
      </c>
      <c r="I125" s="19" t="s">
        <v>391</v>
      </c>
      <c r="J125" s="18" t="s">
        <v>143</v>
      </c>
      <c r="L125" s="7" t="s">
        <v>24</v>
      </c>
      <c r="M125" s="7">
        <v>13</v>
      </c>
      <c r="N125" s="7"/>
      <c r="O125" s="7"/>
      <c r="P125" s="26" t="s">
        <v>78</v>
      </c>
      <c r="Q125"/>
      <c r="T125" s="16"/>
      <c r="U125" s="1"/>
    </row>
    <row r="126" spans="1:22" x14ac:dyDescent="0.25">
      <c r="A126" s="24" t="str">
        <f>"DFAu"&amp;TEXT(D126,"####")</f>
        <v>DFAu2013</v>
      </c>
      <c r="B126" s="66">
        <v>125</v>
      </c>
      <c r="C126" s="66" t="s">
        <v>405</v>
      </c>
      <c r="D126" s="5">
        <v>2013</v>
      </c>
      <c r="E126" s="23" t="s">
        <v>377</v>
      </c>
      <c r="F126" s="10">
        <v>41563</v>
      </c>
      <c r="G126" s="10">
        <v>41567</v>
      </c>
      <c r="H126" s="76">
        <f t="shared" si="7"/>
        <v>5</v>
      </c>
      <c r="I126" s="19" t="s">
        <v>392</v>
      </c>
      <c r="J126" s="18" t="s">
        <v>145</v>
      </c>
      <c r="L126" s="7" t="s">
        <v>24</v>
      </c>
      <c r="M126" s="7"/>
      <c r="N126" s="7"/>
      <c r="O126" s="7"/>
      <c r="P126" s="26" t="s">
        <v>78</v>
      </c>
      <c r="Q126"/>
      <c r="T126" s="16" t="s">
        <v>53</v>
      </c>
      <c r="U126" s="1"/>
    </row>
    <row r="127" spans="1:22" s="66" customFormat="1" x14ac:dyDescent="0.25">
      <c r="A127" s="78"/>
      <c r="B127" s="66">
        <v>126</v>
      </c>
      <c r="C127" s="66" t="s">
        <v>405</v>
      </c>
      <c r="D127" s="68">
        <v>2014</v>
      </c>
      <c r="E127" s="77" t="str">
        <f t="shared" si="6"/>
        <v>Spring</v>
      </c>
      <c r="F127" s="70">
        <v>41775</v>
      </c>
      <c r="G127" s="70">
        <v>41777</v>
      </c>
      <c r="H127" s="76">
        <f t="shared" si="7"/>
        <v>3</v>
      </c>
      <c r="I127" s="74" t="s">
        <v>449</v>
      </c>
      <c r="J127" s="73"/>
      <c r="K127" s="80"/>
      <c r="L127" s="69" t="s">
        <v>24</v>
      </c>
      <c r="M127" s="69"/>
      <c r="N127" s="69"/>
      <c r="O127" s="69"/>
      <c r="P127" s="79" t="s">
        <v>78</v>
      </c>
      <c r="T127" s="72" t="s">
        <v>53</v>
      </c>
      <c r="U127" s="85"/>
    </row>
    <row r="128" spans="1:22" x14ac:dyDescent="0.25">
      <c r="A128" s="64" t="s">
        <v>458</v>
      </c>
      <c r="B128" s="66">
        <v>127</v>
      </c>
      <c r="C128" s="66" t="s">
        <v>405</v>
      </c>
      <c r="D128" s="5">
        <v>2014</v>
      </c>
      <c r="E128" s="23" t="s">
        <v>378</v>
      </c>
      <c r="F128" s="10">
        <v>41791</v>
      </c>
      <c r="G128" s="10">
        <v>41797</v>
      </c>
      <c r="H128" s="76">
        <f t="shared" si="7"/>
        <v>7</v>
      </c>
      <c r="I128" s="19" t="s">
        <v>391</v>
      </c>
      <c r="J128" s="18" t="s">
        <v>143</v>
      </c>
      <c r="L128" s="7" t="s">
        <v>24</v>
      </c>
      <c r="M128" s="7">
        <v>11</v>
      </c>
      <c r="N128" s="7"/>
      <c r="O128" s="7"/>
      <c r="P128" s="26" t="s">
        <v>78</v>
      </c>
      <c r="Q128"/>
      <c r="T128" s="16"/>
      <c r="U128" s="1"/>
    </row>
    <row r="129" spans="1:22" x14ac:dyDescent="0.25">
      <c r="A129" s="24" t="s">
        <v>185</v>
      </c>
      <c r="B129" s="66">
        <v>128</v>
      </c>
      <c r="C129" s="66" t="s">
        <v>405</v>
      </c>
      <c r="D129" s="5">
        <v>2014</v>
      </c>
      <c r="E129" s="23" t="str">
        <f t="shared" si="6"/>
        <v>Summer</v>
      </c>
      <c r="F129" s="10">
        <v>41825</v>
      </c>
      <c r="G129" s="10">
        <v>41832</v>
      </c>
      <c r="H129" s="76">
        <f t="shared" si="7"/>
        <v>8</v>
      </c>
      <c r="I129" s="63" t="s">
        <v>1</v>
      </c>
      <c r="J129" s="18" t="s">
        <v>144</v>
      </c>
      <c r="K129" s="28" t="s">
        <v>358</v>
      </c>
      <c r="L129" s="7" t="s">
        <v>24</v>
      </c>
      <c r="M129" s="14">
        <v>15</v>
      </c>
      <c r="N129" s="7">
        <v>5</v>
      </c>
      <c r="O129" s="7" t="s">
        <v>16</v>
      </c>
      <c r="P129" s="26" t="s">
        <v>201</v>
      </c>
      <c r="Q129">
        <v>2982</v>
      </c>
      <c r="R129" t="s">
        <v>50</v>
      </c>
      <c r="T129" s="16" t="s">
        <v>360</v>
      </c>
      <c r="U129" s="16" t="s">
        <v>53</v>
      </c>
      <c r="V129" t="s">
        <v>112</v>
      </c>
    </row>
    <row r="130" spans="1:22" x14ac:dyDescent="0.25">
      <c r="A130" s="24" t="str">
        <f>"DFAu"&amp;TEXT(D130,"####")</f>
        <v>DFAu2014</v>
      </c>
      <c r="B130" s="66">
        <v>129</v>
      </c>
      <c r="C130" s="66" t="s">
        <v>405</v>
      </c>
      <c r="D130" s="5">
        <v>2014</v>
      </c>
      <c r="E130" s="23" t="s">
        <v>377</v>
      </c>
      <c r="F130" s="10">
        <v>41923</v>
      </c>
      <c r="G130" s="10">
        <v>41930</v>
      </c>
      <c r="H130" s="76">
        <f t="shared" si="7"/>
        <v>8</v>
      </c>
      <c r="I130" s="19" t="s">
        <v>393</v>
      </c>
      <c r="J130" s="18" t="s">
        <v>145</v>
      </c>
      <c r="L130" s="7" t="s">
        <v>24</v>
      </c>
      <c r="M130" s="5"/>
      <c r="N130" s="7"/>
      <c r="O130" s="7"/>
      <c r="P130" s="26" t="s">
        <v>78</v>
      </c>
      <c r="Q130"/>
      <c r="T130" s="16"/>
      <c r="U130" s="16"/>
    </row>
    <row r="131" spans="1:22" s="66" customFormat="1" x14ac:dyDescent="0.25">
      <c r="A131" s="78"/>
      <c r="B131" s="66">
        <v>130</v>
      </c>
      <c r="C131" s="66" t="s">
        <v>405</v>
      </c>
      <c r="D131" s="68">
        <v>2015</v>
      </c>
      <c r="E131" s="77" t="str">
        <f t="shared" si="6"/>
        <v>Spring</v>
      </c>
      <c r="F131" s="70">
        <v>42139</v>
      </c>
      <c r="G131" s="70">
        <v>42141</v>
      </c>
      <c r="H131" s="76">
        <f t="shared" si="7"/>
        <v>3</v>
      </c>
      <c r="I131" s="74" t="s">
        <v>450</v>
      </c>
      <c r="J131" s="73"/>
      <c r="K131" s="80"/>
      <c r="L131" s="69" t="s">
        <v>451</v>
      </c>
      <c r="M131" s="68"/>
      <c r="N131" s="69"/>
      <c r="O131" s="69"/>
      <c r="P131" s="79" t="s">
        <v>78</v>
      </c>
      <c r="T131" s="72" t="s">
        <v>457</v>
      </c>
      <c r="U131" s="85"/>
    </row>
    <row r="132" spans="1:22" x14ac:dyDescent="0.25">
      <c r="A132" s="24" t="s">
        <v>186</v>
      </c>
      <c r="B132" s="66">
        <v>131</v>
      </c>
      <c r="C132" s="66" t="s">
        <v>405</v>
      </c>
      <c r="D132" s="5">
        <v>2015</v>
      </c>
      <c r="E132" s="23" t="str">
        <f t="shared" si="6"/>
        <v>Summer</v>
      </c>
      <c r="F132" s="10">
        <v>42196</v>
      </c>
      <c r="G132" s="10">
        <v>42204</v>
      </c>
      <c r="H132" s="76">
        <f t="shared" si="7"/>
        <v>9</v>
      </c>
      <c r="I132" s="20" t="s">
        <v>34</v>
      </c>
      <c r="J132" s="18" t="s">
        <v>145</v>
      </c>
      <c r="K132" s="7" t="s">
        <v>359</v>
      </c>
      <c r="L132" s="83" t="s">
        <v>447</v>
      </c>
      <c r="M132" s="5">
        <v>17</v>
      </c>
      <c r="N132" s="5">
        <v>11</v>
      </c>
      <c r="O132" s="88" t="s">
        <v>16</v>
      </c>
      <c r="P132" s="26" t="s">
        <v>201</v>
      </c>
      <c r="Q132" s="5"/>
      <c r="R132" s="4" t="b">
        <v>1</v>
      </c>
      <c r="S132" s="13">
        <v>3711</v>
      </c>
      <c r="T132" s="4" t="s">
        <v>363</v>
      </c>
      <c r="U132" s="16" t="s">
        <v>364</v>
      </c>
      <c r="V132" t="s">
        <v>112</v>
      </c>
    </row>
    <row r="133" spans="1:22" s="66" customFormat="1" x14ac:dyDescent="0.25">
      <c r="A133" s="64" t="s">
        <v>458</v>
      </c>
      <c r="B133" s="66">
        <v>132</v>
      </c>
      <c r="C133" s="66" t="s">
        <v>405</v>
      </c>
      <c r="D133" s="68">
        <v>2015</v>
      </c>
      <c r="E133" s="77" t="str">
        <f t="shared" si="6"/>
        <v>Summer</v>
      </c>
      <c r="F133" s="70">
        <v>42181</v>
      </c>
      <c r="G133" s="70">
        <v>42183</v>
      </c>
      <c r="H133" s="76">
        <f t="shared" si="7"/>
        <v>3</v>
      </c>
      <c r="I133" s="75" t="s">
        <v>114</v>
      </c>
      <c r="J133" s="73"/>
      <c r="K133" s="69"/>
      <c r="L133" s="69" t="s">
        <v>24</v>
      </c>
      <c r="M133" s="68">
        <v>8</v>
      </c>
      <c r="N133" s="68"/>
      <c r="O133" s="68" t="s">
        <v>459</v>
      </c>
      <c r="P133" s="79" t="s">
        <v>78</v>
      </c>
      <c r="Q133" s="68"/>
      <c r="R133" s="67"/>
      <c r="S133" s="71"/>
      <c r="T133" s="67"/>
      <c r="U133" s="72" t="s">
        <v>112</v>
      </c>
    </row>
    <row r="134" spans="1:22" x14ac:dyDescent="0.25">
      <c r="A134" s="24" t="str">
        <f>"DFAu"&amp;TEXT(D134,"####")</f>
        <v>DFAu2015</v>
      </c>
      <c r="B134" s="66">
        <v>133</v>
      </c>
      <c r="C134" s="66" t="s">
        <v>405</v>
      </c>
      <c r="D134" s="5">
        <v>2015</v>
      </c>
      <c r="E134" s="23" t="s">
        <v>377</v>
      </c>
      <c r="F134" s="10">
        <v>42287</v>
      </c>
      <c r="G134" s="10">
        <v>42294</v>
      </c>
      <c r="H134" s="76">
        <f t="shared" si="7"/>
        <v>8</v>
      </c>
      <c r="I134" s="19" t="s">
        <v>394</v>
      </c>
      <c r="J134" s="18" t="s">
        <v>145</v>
      </c>
      <c r="K134" s="7"/>
      <c r="L134" s="83" t="s">
        <v>24</v>
      </c>
      <c r="M134" s="5"/>
      <c r="N134" s="5"/>
      <c r="O134" s="5"/>
      <c r="P134" s="26" t="s">
        <v>78</v>
      </c>
      <c r="Q134" s="5"/>
      <c r="R134" s="4"/>
      <c r="S134" s="13"/>
      <c r="T134" s="4"/>
      <c r="U134" s="16"/>
    </row>
    <row r="135" spans="1:22" s="66" customFormat="1" x14ac:dyDescent="0.25">
      <c r="A135" s="78"/>
      <c r="B135" s="66">
        <v>134</v>
      </c>
      <c r="C135" s="66" t="s">
        <v>405</v>
      </c>
      <c r="D135" s="68">
        <v>2016</v>
      </c>
      <c r="E135" s="77" t="str">
        <f t="shared" si="6"/>
        <v>Spring</v>
      </c>
      <c r="F135" s="70">
        <v>42510</v>
      </c>
      <c r="G135" s="70">
        <v>42512</v>
      </c>
      <c r="H135" s="76">
        <f t="shared" si="7"/>
        <v>3</v>
      </c>
      <c r="I135" s="74" t="s">
        <v>452</v>
      </c>
      <c r="J135" s="73"/>
      <c r="K135" s="69" t="s">
        <v>460</v>
      </c>
      <c r="L135" s="83" t="s">
        <v>24</v>
      </c>
      <c r="M135" s="68"/>
      <c r="N135" s="68"/>
      <c r="O135" s="68"/>
      <c r="P135" s="79" t="s">
        <v>78</v>
      </c>
      <c r="Q135" s="68"/>
      <c r="R135" s="67"/>
      <c r="S135" s="71"/>
      <c r="T135" s="67" t="s">
        <v>112</v>
      </c>
      <c r="U135" s="85"/>
    </row>
    <row r="136" spans="1:22" x14ac:dyDescent="0.25">
      <c r="A136" s="24" t="s">
        <v>187</v>
      </c>
      <c r="B136" s="66">
        <v>135</v>
      </c>
      <c r="C136" s="66" t="s">
        <v>405</v>
      </c>
      <c r="D136" s="5">
        <v>2016</v>
      </c>
      <c r="E136" s="23" t="str">
        <f t="shared" si="6"/>
        <v>Summer</v>
      </c>
      <c r="F136" s="10">
        <v>42553</v>
      </c>
      <c r="G136" s="10">
        <v>42560</v>
      </c>
      <c r="H136" s="76">
        <f t="shared" si="7"/>
        <v>8</v>
      </c>
      <c r="I136" s="20" t="s">
        <v>42</v>
      </c>
      <c r="J136" s="18" t="s">
        <v>145</v>
      </c>
      <c r="K136" s="28" t="s">
        <v>365</v>
      </c>
      <c r="L136" s="80" t="s">
        <v>443</v>
      </c>
      <c r="M136" s="31">
        <v>18</v>
      </c>
      <c r="N136" s="31">
        <v>12</v>
      </c>
      <c r="O136" s="88" t="s">
        <v>465</v>
      </c>
      <c r="P136" s="26" t="s">
        <v>201</v>
      </c>
      <c r="Q136" s="5"/>
      <c r="R136" s="4" t="b">
        <v>1</v>
      </c>
      <c r="S136">
        <v>6416</v>
      </c>
      <c r="T136" s="16" t="s">
        <v>112</v>
      </c>
    </row>
    <row r="137" spans="1:22" x14ac:dyDescent="0.25">
      <c r="A137" s="24" t="s">
        <v>435</v>
      </c>
      <c r="B137" s="66">
        <v>136</v>
      </c>
      <c r="C137" s="66" t="s">
        <v>405</v>
      </c>
      <c r="D137" s="5">
        <v>2016</v>
      </c>
      <c r="E137" s="23" t="s">
        <v>378</v>
      </c>
      <c r="F137" s="10">
        <v>42608</v>
      </c>
      <c r="G137" s="10">
        <v>42615</v>
      </c>
      <c r="H137" s="76">
        <f t="shared" si="7"/>
        <v>8</v>
      </c>
      <c r="I137" s="20" t="s">
        <v>391</v>
      </c>
      <c r="J137" s="18" t="s">
        <v>143</v>
      </c>
      <c r="L137" s="83" t="s">
        <v>24</v>
      </c>
      <c r="M137" s="31">
        <v>12</v>
      </c>
      <c r="N137" s="31"/>
      <c r="O137" s="5"/>
      <c r="P137" s="26" t="s">
        <v>78</v>
      </c>
      <c r="Q137" s="5"/>
      <c r="R137" s="4"/>
      <c r="T137" s="16"/>
    </row>
    <row r="138" spans="1:22" x14ac:dyDescent="0.25">
      <c r="A138" s="24" t="str">
        <f>"DFAu"&amp;TEXT(D138,"####")</f>
        <v>DFAu2016</v>
      </c>
      <c r="B138" s="66">
        <v>137</v>
      </c>
      <c r="C138" s="66" t="s">
        <v>405</v>
      </c>
      <c r="D138" s="5">
        <v>2016</v>
      </c>
      <c r="E138" s="23" t="s">
        <v>377</v>
      </c>
      <c r="F138" s="10">
        <v>42652</v>
      </c>
      <c r="G138" s="10">
        <v>42655</v>
      </c>
      <c r="H138" s="76">
        <f t="shared" si="7"/>
        <v>4</v>
      </c>
      <c r="I138" s="20" t="s">
        <v>395</v>
      </c>
      <c r="J138" s="18" t="s">
        <v>145</v>
      </c>
      <c r="L138" s="83" t="s">
        <v>24</v>
      </c>
      <c r="M138" s="31"/>
      <c r="N138" s="31"/>
      <c r="O138" s="5"/>
      <c r="P138" s="26" t="s">
        <v>78</v>
      </c>
      <c r="Q138" s="5"/>
      <c r="R138" s="4"/>
      <c r="T138" s="16"/>
    </row>
    <row r="139" spans="1:22" s="66" customFormat="1" x14ac:dyDescent="0.25">
      <c r="A139" s="78"/>
      <c r="B139" s="66">
        <v>138</v>
      </c>
      <c r="C139" s="66" t="s">
        <v>405</v>
      </c>
      <c r="D139" s="68">
        <v>2017</v>
      </c>
      <c r="E139" s="77" t="str">
        <f t="shared" si="6"/>
        <v>Spring</v>
      </c>
      <c r="F139" s="70">
        <v>42880</v>
      </c>
      <c r="G139" s="70">
        <v>42883</v>
      </c>
      <c r="H139" s="76">
        <f t="shared" si="7"/>
        <v>4</v>
      </c>
      <c r="I139" s="75" t="s">
        <v>395</v>
      </c>
      <c r="J139" s="73"/>
      <c r="K139" s="80" t="s">
        <v>462</v>
      </c>
      <c r="L139" s="83" t="s">
        <v>453</v>
      </c>
      <c r="M139" s="81"/>
      <c r="N139" s="81"/>
      <c r="O139" s="68"/>
      <c r="P139" s="79" t="s">
        <v>78</v>
      </c>
      <c r="Q139" s="68"/>
      <c r="R139" s="67"/>
      <c r="T139" s="72" t="s">
        <v>461</v>
      </c>
      <c r="U139" s="78" t="s">
        <v>373</v>
      </c>
    </row>
    <row r="140" spans="1:22" x14ac:dyDescent="0.25">
      <c r="A140" s="24" t="s">
        <v>188</v>
      </c>
      <c r="B140" s="66">
        <v>139</v>
      </c>
      <c r="C140" s="66" t="s">
        <v>405</v>
      </c>
      <c r="D140" s="5">
        <v>2017</v>
      </c>
      <c r="E140" s="23" t="str">
        <f t="shared" si="6"/>
        <v>Summer</v>
      </c>
      <c r="F140" s="10">
        <v>42896</v>
      </c>
      <c r="G140" s="10">
        <v>42903</v>
      </c>
      <c r="H140" s="76">
        <f t="shared" si="7"/>
        <v>8</v>
      </c>
      <c r="I140" s="20" t="s">
        <v>43</v>
      </c>
      <c r="J140" s="18" t="s">
        <v>144</v>
      </c>
      <c r="K140" s="5" t="s">
        <v>368</v>
      </c>
      <c r="L140" s="65" t="s">
        <v>444</v>
      </c>
      <c r="M140" s="31">
        <v>22</v>
      </c>
      <c r="N140" s="31">
        <v>20</v>
      </c>
      <c r="O140" s="88" t="s">
        <v>466</v>
      </c>
      <c r="P140" s="26" t="s">
        <v>201</v>
      </c>
      <c r="Q140" s="5"/>
      <c r="R140" s="4" t="b">
        <v>1</v>
      </c>
      <c r="S140">
        <v>6822</v>
      </c>
      <c r="T140" s="16" t="s">
        <v>371</v>
      </c>
      <c r="U140" t="s">
        <v>463</v>
      </c>
    </row>
    <row r="141" spans="1:22" x14ac:dyDescent="0.25">
      <c r="A141" s="24" t="str">
        <f>"DFAu"&amp;TEXT(D141,"####")</f>
        <v>DFAu2017</v>
      </c>
      <c r="B141" s="66">
        <v>140</v>
      </c>
      <c r="C141" s="66" t="s">
        <v>405</v>
      </c>
      <c r="D141" s="5">
        <v>2017</v>
      </c>
      <c r="E141" s="23" t="s">
        <v>377</v>
      </c>
      <c r="F141" s="10">
        <v>42987</v>
      </c>
      <c r="G141" s="10">
        <v>42992</v>
      </c>
      <c r="H141" s="76">
        <f t="shared" si="7"/>
        <v>6</v>
      </c>
      <c r="I141" s="20" t="s">
        <v>400</v>
      </c>
      <c r="J141" s="18" t="s">
        <v>143</v>
      </c>
      <c r="K141" s="5"/>
      <c r="L141" s="83" t="s">
        <v>24</v>
      </c>
      <c r="M141" s="31">
        <v>6</v>
      </c>
      <c r="N141" s="31"/>
      <c r="O141" s="5"/>
      <c r="P141" s="26" t="s">
        <v>78</v>
      </c>
      <c r="Q141" s="5"/>
      <c r="R141" s="4"/>
      <c r="T141" s="16"/>
    </row>
    <row r="142" spans="1:22" x14ac:dyDescent="0.25">
      <c r="B142" s="66">
        <v>141</v>
      </c>
      <c r="C142" s="66" t="s">
        <v>405</v>
      </c>
      <c r="D142" s="5">
        <v>2017</v>
      </c>
      <c r="E142" s="23" t="s">
        <v>377</v>
      </c>
      <c r="F142" s="10">
        <v>43022</v>
      </c>
      <c r="G142" s="10">
        <v>43025</v>
      </c>
      <c r="H142" s="76">
        <f t="shared" si="7"/>
        <v>4</v>
      </c>
      <c r="I142" s="20" t="s">
        <v>396</v>
      </c>
      <c r="J142" s="18" t="s">
        <v>145</v>
      </c>
      <c r="K142" s="5"/>
      <c r="L142" s="83" t="s">
        <v>24</v>
      </c>
      <c r="M142" s="31"/>
      <c r="N142" s="31"/>
      <c r="O142" s="5"/>
      <c r="P142" s="26" t="s">
        <v>78</v>
      </c>
      <c r="Q142" s="5"/>
      <c r="R142" s="4"/>
      <c r="T142" s="16"/>
    </row>
    <row r="143" spans="1:22" s="66" customFormat="1" x14ac:dyDescent="0.25">
      <c r="A143" s="78"/>
      <c r="B143" s="66">
        <v>142</v>
      </c>
      <c r="C143" s="66" t="s">
        <v>405</v>
      </c>
      <c r="D143" s="68">
        <v>2018</v>
      </c>
      <c r="E143" s="77" t="str">
        <f t="shared" si="6"/>
        <v>Spring</v>
      </c>
      <c r="F143" s="70">
        <v>43238</v>
      </c>
      <c r="G143" s="70">
        <v>43240</v>
      </c>
      <c r="H143" s="76">
        <f t="shared" si="7"/>
        <v>3</v>
      </c>
      <c r="I143" s="75" t="s">
        <v>86</v>
      </c>
      <c r="J143" s="73"/>
      <c r="K143" s="68"/>
      <c r="L143" s="83" t="s">
        <v>464</v>
      </c>
      <c r="M143" s="81"/>
      <c r="N143" s="81"/>
      <c r="O143" s="68"/>
      <c r="P143" s="79" t="s">
        <v>78</v>
      </c>
      <c r="Q143" s="68"/>
      <c r="R143" s="67"/>
      <c r="T143" s="72"/>
      <c r="U143" s="87"/>
    </row>
    <row r="144" spans="1:22" x14ac:dyDescent="0.25">
      <c r="A144" s="24" t="s">
        <v>189</v>
      </c>
      <c r="B144" s="66">
        <v>143</v>
      </c>
      <c r="C144" s="66" t="s">
        <v>405</v>
      </c>
      <c r="D144" s="5">
        <v>2018</v>
      </c>
      <c r="E144" s="23" t="str">
        <f t="shared" si="6"/>
        <v>Summer</v>
      </c>
      <c r="F144" s="10">
        <v>43274</v>
      </c>
      <c r="G144" s="10">
        <v>43281</v>
      </c>
      <c r="H144" s="76">
        <f t="shared" si="7"/>
        <v>8</v>
      </c>
      <c r="I144" s="20" t="s">
        <v>44</v>
      </c>
      <c r="J144" s="18" t="s">
        <v>145</v>
      </c>
      <c r="K144" s="5" t="s">
        <v>372</v>
      </c>
      <c r="L144" s="65" t="s">
        <v>52</v>
      </c>
      <c r="M144" s="31">
        <v>28</v>
      </c>
      <c r="N144" s="31">
        <v>15</v>
      </c>
      <c r="O144" s="88" t="s">
        <v>16</v>
      </c>
      <c r="P144" s="26" t="s">
        <v>201</v>
      </c>
      <c r="Q144" s="5"/>
      <c r="R144" s="4" t="b">
        <v>1</v>
      </c>
      <c r="S144">
        <v>7407</v>
      </c>
      <c r="T144" s="16" t="s">
        <v>373</v>
      </c>
    </row>
    <row r="145" spans="1:21" x14ac:dyDescent="0.25">
      <c r="A145" s="24" t="str">
        <f>"DFAu"&amp;TEXT(D145,"####")</f>
        <v>DFAu2018</v>
      </c>
      <c r="B145" s="66">
        <v>144</v>
      </c>
      <c r="C145" s="66" t="s">
        <v>405</v>
      </c>
      <c r="D145" s="5">
        <v>2018</v>
      </c>
      <c r="E145" s="23" t="s">
        <v>378</v>
      </c>
      <c r="F145" s="10">
        <v>43333</v>
      </c>
      <c r="G145" s="10">
        <v>43342</v>
      </c>
      <c r="H145" s="76">
        <f t="shared" si="7"/>
        <v>10</v>
      </c>
      <c r="I145" s="20" t="s">
        <v>401</v>
      </c>
      <c r="J145" s="18" t="s">
        <v>143</v>
      </c>
      <c r="K145" s="5"/>
      <c r="L145" s="83" t="s">
        <v>24</v>
      </c>
      <c r="M145" s="31">
        <v>7</v>
      </c>
      <c r="N145" s="31"/>
      <c r="O145" s="5"/>
      <c r="P145" s="26" t="s">
        <v>78</v>
      </c>
      <c r="Q145" s="5"/>
      <c r="R145" s="4"/>
      <c r="T145" s="16"/>
    </row>
    <row r="146" spans="1:21" s="66" customFormat="1" x14ac:dyDescent="0.25">
      <c r="A146" s="78"/>
      <c r="B146" s="66">
        <v>145</v>
      </c>
      <c r="C146" s="84" t="s">
        <v>406</v>
      </c>
      <c r="D146" s="68">
        <v>2019</v>
      </c>
      <c r="E146" s="77" t="str">
        <f t="shared" si="6"/>
        <v>Winter</v>
      </c>
      <c r="F146" s="70"/>
      <c r="G146" s="70"/>
      <c r="H146" s="76">
        <f t="shared" si="7"/>
        <v>1</v>
      </c>
      <c r="I146" s="75" t="s">
        <v>397</v>
      </c>
      <c r="J146" s="73"/>
      <c r="K146" s="68"/>
      <c r="L146" s="83" t="s">
        <v>454</v>
      </c>
      <c r="M146" s="81"/>
      <c r="N146" s="81"/>
      <c r="O146" s="68"/>
      <c r="P146" s="79" t="s">
        <v>78</v>
      </c>
      <c r="Q146" s="68"/>
      <c r="R146" s="67"/>
      <c r="T146" s="72"/>
      <c r="U146" s="87"/>
    </row>
    <row r="147" spans="1:21" x14ac:dyDescent="0.25">
      <c r="A147" s="24" t="s">
        <v>190</v>
      </c>
      <c r="B147" s="66">
        <v>146</v>
      </c>
      <c r="C147" s="56" t="s">
        <v>406</v>
      </c>
      <c r="D147" s="5">
        <v>2019</v>
      </c>
      <c r="E147" s="23" t="s">
        <v>378</v>
      </c>
      <c r="F147" s="10">
        <v>43638</v>
      </c>
      <c r="G147" s="10">
        <v>43645</v>
      </c>
      <c r="H147" s="22">
        <f t="shared" si="7"/>
        <v>8</v>
      </c>
      <c r="I147" s="20" t="s">
        <v>45</v>
      </c>
      <c r="J147" s="20" t="s">
        <v>143</v>
      </c>
      <c r="K147" s="5"/>
      <c r="L147" s="65" t="s">
        <v>445</v>
      </c>
      <c r="M147" s="31">
        <v>24</v>
      </c>
      <c r="N147" s="6"/>
      <c r="O147" s="5" t="s">
        <v>446</v>
      </c>
      <c r="P147" s="26" t="s">
        <v>146</v>
      </c>
      <c r="Q147">
        <v>5542</v>
      </c>
      <c r="R147" t="s">
        <v>50</v>
      </c>
      <c r="T147" t="s">
        <v>408</v>
      </c>
    </row>
    <row r="148" spans="1:21" x14ac:dyDescent="0.25">
      <c r="A148" s="24" t="str">
        <f>"DFAu"&amp;TEXT(D148,"####")</f>
        <v>DFAu2019</v>
      </c>
      <c r="B148" s="66">
        <v>147</v>
      </c>
      <c r="C148" s="56" t="s">
        <v>406</v>
      </c>
      <c r="D148" s="5">
        <v>2019</v>
      </c>
      <c r="E148" s="23" t="s">
        <v>377</v>
      </c>
      <c r="F148" s="10">
        <v>43756</v>
      </c>
      <c r="G148" s="10">
        <v>43758</v>
      </c>
      <c r="H148" s="22">
        <f t="shared" si="7"/>
        <v>3</v>
      </c>
      <c r="I148" s="20" t="s">
        <v>397</v>
      </c>
      <c r="J148" s="20" t="s">
        <v>145</v>
      </c>
      <c r="K148" s="5"/>
      <c r="L148" s="83" t="s">
        <v>24</v>
      </c>
      <c r="M148" s="6"/>
      <c r="N148" s="6"/>
      <c r="O148" s="5"/>
      <c r="P148" s="26" t="s">
        <v>78</v>
      </c>
      <c r="Q148"/>
    </row>
    <row r="149" spans="1:21" x14ac:dyDescent="0.25">
      <c r="A149" s="24" t="s">
        <v>191</v>
      </c>
      <c r="B149" s="66">
        <v>148</v>
      </c>
      <c r="C149" s="56" t="s">
        <v>406</v>
      </c>
      <c r="D149" s="5">
        <v>2021</v>
      </c>
      <c r="E149" s="23" t="s">
        <v>378</v>
      </c>
      <c r="F149" s="11">
        <v>44373</v>
      </c>
      <c r="G149" s="10">
        <v>44380</v>
      </c>
      <c r="H149" s="22">
        <f t="shared" si="7"/>
        <v>8</v>
      </c>
      <c r="I149" s="20" t="s">
        <v>46</v>
      </c>
      <c r="J149" s="20" t="s">
        <v>145</v>
      </c>
      <c r="K149" s="5"/>
      <c r="L149" s="65" t="s">
        <v>445</v>
      </c>
      <c r="M149" s="6"/>
      <c r="N149" s="6"/>
      <c r="O149" s="68" t="s">
        <v>446</v>
      </c>
      <c r="P149" s="26" t="s">
        <v>146</v>
      </c>
      <c r="Q149">
        <v>714</v>
      </c>
      <c r="R149" t="s">
        <v>50</v>
      </c>
    </row>
    <row r="150" spans="1:21" x14ac:dyDescent="0.25">
      <c r="F150" s="10"/>
    </row>
    <row r="152" spans="1:21" x14ac:dyDescent="0.25">
      <c r="L152" s="66" t="s">
        <v>403</v>
      </c>
      <c r="M152" s="3">
        <f>SUM(M2:M49)</f>
        <v>165</v>
      </c>
      <c r="N152" s="3">
        <f>SUM(N2:N49)</f>
        <v>6</v>
      </c>
      <c r="Q152" s="3">
        <f>SUM(Q2:Q49)</f>
        <v>0</v>
      </c>
      <c r="S152" s="3">
        <f>SUM(S2:S49)</f>
        <v>1970</v>
      </c>
    </row>
    <row r="153" spans="1:21" x14ac:dyDescent="0.25">
      <c r="L153" s="66" t="s">
        <v>404</v>
      </c>
      <c r="M153" s="3">
        <f>SUM(M50:M88)</f>
        <v>271</v>
      </c>
      <c r="N153" s="3">
        <f>SUM(N50:N88)</f>
        <v>0</v>
      </c>
      <c r="Q153" s="3">
        <f>SUM(Q50:Q88)</f>
        <v>27361</v>
      </c>
      <c r="S153" s="3">
        <f>SUM(S50:S88)</f>
        <v>0</v>
      </c>
    </row>
    <row r="154" spans="1:21" x14ac:dyDescent="0.25">
      <c r="L154" s="66" t="s">
        <v>405</v>
      </c>
      <c r="M154" s="3">
        <f>SUM(M89:M145)</f>
        <v>672</v>
      </c>
      <c r="N154" s="3">
        <f>SUM(N89:N145)</f>
        <v>226</v>
      </c>
      <c r="Q154" s="3">
        <f>SUM(Q89:Q145)</f>
        <v>11338</v>
      </c>
      <c r="S154" s="3">
        <f>SUM(S89:S145)</f>
        <v>57121</v>
      </c>
    </row>
    <row r="155" spans="1:21" x14ac:dyDescent="0.25">
      <c r="L155" s="84" t="s">
        <v>406</v>
      </c>
      <c r="M155" s="3">
        <f>SUM(M146:M149)</f>
        <v>24</v>
      </c>
      <c r="N155" s="3">
        <f>SUM(N146:N149)</f>
        <v>0</v>
      </c>
      <c r="Q155" s="3">
        <f>SUM(Q146:Q149)</f>
        <v>6256</v>
      </c>
      <c r="S155" s="3">
        <f>SUM(S146:S149)</f>
        <v>0</v>
      </c>
    </row>
  </sheetData>
  <sortState xmlns:xlrd2="http://schemas.microsoft.com/office/spreadsheetml/2017/richdata2" ref="A2:V114">
    <sortCondition ref="B2:B114"/>
  </sortState>
  <phoneticPr fontId="6" type="noConversion"/>
  <conditionalFormatting sqref="P1:P91 P93:P1048576">
    <cfRule type="cellIs" dxfId="54" priority="34" operator="equal">
      <formula>"Recorder 6"</formula>
    </cfRule>
    <cfRule type="cellIs" dxfId="53" priority="35" operator="equal">
      <formula>"project"</formula>
    </cfRule>
    <cfRule type="cellIs" dxfId="52" priority="38" operator="equal">
      <formula>"Excel"</formula>
    </cfRule>
    <cfRule type="cellIs" dxfId="51" priority="39" operator="equal">
      <formula>"MSAccess"</formula>
    </cfRule>
    <cfRule type="cellIs" dxfId="50" priority="40" operator="equal">
      <formula>"iRecord"</formula>
    </cfRule>
    <cfRule type="cellIs" dxfId="49" priority="45" operator="equal">
      <formula>"R2002"</formula>
    </cfRule>
    <cfRule type="cellIs" dxfId="48" priority="60" operator="equal">
      <formula>"-"</formula>
    </cfRule>
    <cfRule type="containsBlanks" dxfId="47" priority="62">
      <formula>LEN(TRIM(P1))=0</formula>
    </cfRule>
    <cfRule type="cellIs" dxfId="46" priority="66" operator="equal">
      <formula>FALSE</formula>
    </cfRule>
    <cfRule type="cellIs" dxfId="45" priority="67" operator="equal">
      <formula>TRUE</formula>
    </cfRule>
  </conditionalFormatting>
  <conditionalFormatting sqref="R116:R150 U115 R2:R114">
    <cfRule type="cellIs" dxfId="44" priority="63" operator="equal">
      <formula>"ongoing"</formula>
    </cfRule>
    <cfRule type="cellIs" dxfId="43" priority="64" operator="equal">
      <formula>FALSE</formula>
    </cfRule>
    <cfRule type="cellIs" dxfId="42" priority="65" operator="equal">
      <formula>TRUE</formula>
    </cfRule>
  </conditionalFormatting>
  <conditionalFormatting sqref="R116:R1048576 U115 R1:R114">
    <cfRule type="containsBlanks" dxfId="41" priority="61">
      <formula>LEN(TRIM(R1))=0</formula>
    </cfRule>
  </conditionalFormatting>
  <conditionalFormatting sqref="E147:E1048576 E1:E144">
    <cfRule type="cellIs" dxfId="40" priority="56" operator="equal">
      <formula>"Autumn"</formula>
    </cfRule>
    <cfRule type="cellIs" dxfId="39" priority="57" operator="equal">
      <formula>"Summer"</formula>
    </cfRule>
    <cfRule type="cellIs" dxfId="38" priority="58" operator="equal">
      <formula>"Spring"</formula>
    </cfRule>
    <cfRule type="cellIs" dxfId="37" priority="59" operator="equal">
      <formula>"Winter"</formula>
    </cfRule>
  </conditionalFormatting>
  <conditionalFormatting sqref="H1:H1048576">
    <cfRule type="cellIs" dxfId="36" priority="41" operator="between">
      <formula>6</formula>
      <formula>20</formula>
    </cfRule>
    <cfRule type="cellIs" dxfId="35" priority="42" operator="between">
      <formula>4</formula>
      <formula>5</formula>
    </cfRule>
    <cfRule type="cellIs" dxfId="34" priority="43" operator="between">
      <formula>1</formula>
      <formula>3</formula>
    </cfRule>
  </conditionalFormatting>
  <conditionalFormatting sqref="E145">
    <cfRule type="cellIs" dxfId="33" priority="30" operator="equal">
      <formula>"Autumn"</formula>
    </cfRule>
    <cfRule type="cellIs" dxfId="32" priority="31" operator="equal">
      <formula>"Summer"</formula>
    </cfRule>
    <cfRule type="cellIs" dxfId="31" priority="32" operator="equal">
      <formula>"Spring"</formula>
    </cfRule>
    <cfRule type="cellIs" dxfId="30" priority="33" operator="equal">
      <formula>"Winter"</formula>
    </cfRule>
  </conditionalFormatting>
  <conditionalFormatting sqref="P92">
    <cfRule type="cellIs" dxfId="29" priority="20" operator="equal">
      <formula>"Recorder 6"</formula>
    </cfRule>
    <cfRule type="cellIs" dxfId="28" priority="21" operator="equal">
      <formula>"project"</formula>
    </cfRule>
    <cfRule type="cellIs" dxfId="27" priority="22" operator="equal">
      <formula>"Excel"</formula>
    </cfRule>
    <cfRule type="cellIs" dxfId="26" priority="23" operator="equal">
      <formula>"MSAccess"</formula>
    </cfRule>
    <cfRule type="cellIs" dxfId="25" priority="24" operator="equal">
      <formula>"iRecord"</formula>
    </cfRule>
    <cfRule type="cellIs" dxfId="24" priority="25" operator="equal">
      <formula>"R2002"</formula>
    </cfRule>
    <cfRule type="cellIs" dxfId="23" priority="26" operator="equal">
      <formula>"-"</formula>
    </cfRule>
    <cfRule type="containsBlanks" dxfId="22" priority="27">
      <formula>LEN(TRIM(P92))=0</formula>
    </cfRule>
    <cfRule type="cellIs" dxfId="21" priority="28" operator="equal">
      <formula>FALSE</formula>
    </cfRule>
    <cfRule type="cellIs" dxfId="20" priority="29" operator="equal">
      <formula>TRUE</formula>
    </cfRule>
  </conditionalFormatting>
  <conditionalFormatting sqref="C1:C1048576">
    <cfRule type="cellIs" dxfId="19" priority="17" operator="equal">
      <formula>"Epoch 3"</formula>
    </cfRule>
    <cfRule type="cellIs" dxfId="18" priority="18" operator="equal">
      <formula>"Epoch 2"</formula>
    </cfRule>
    <cfRule type="cellIs" dxfId="17" priority="19" operator="equal">
      <formula>"Epoch 1"</formula>
    </cfRule>
  </conditionalFormatting>
  <conditionalFormatting sqref="E146">
    <cfRule type="cellIs" dxfId="16" priority="13" operator="equal">
      <formula>"Autumn"</formula>
    </cfRule>
    <cfRule type="cellIs" dxfId="15" priority="14" operator="equal">
      <formula>"Summer"</formula>
    </cfRule>
    <cfRule type="cellIs" dxfId="14" priority="15" operator="equal">
      <formula>"Spring"</formula>
    </cfRule>
    <cfRule type="cellIs" dxfId="13" priority="16" operator="equal">
      <formula>"Winter"</formula>
    </cfRule>
  </conditionalFormatting>
  <conditionalFormatting sqref="L154">
    <cfRule type="cellIs" dxfId="12" priority="10" operator="equal">
      <formula>"Epoch 3"</formula>
    </cfRule>
    <cfRule type="cellIs" dxfId="11" priority="11" operator="equal">
      <formula>"Epoch 2"</formula>
    </cfRule>
    <cfRule type="cellIs" dxfId="10" priority="12" operator="equal">
      <formula>"Epoch 1"</formula>
    </cfRule>
  </conditionalFormatting>
  <conditionalFormatting sqref="L155">
    <cfRule type="cellIs" dxfId="9" priority="7" operator="equal">
      <formula>"Epoch 3"</formula>
    </cfRule>
    <cfRule type="cellIs" dxfId="8" priority="8" operator="equal">
      <formula>"Epoch 2"</formula>
    </cfRule>
    <cfRule type="cellIs" dxfId="7" priority="9" operator="equal">
      <formula>"Epoch 1"</formula>
    </cfRule>
  </conditionalFormatting>
  <conditionalFormatting sqref="L153">
    <cfRule type="cellIs" dxfId="6" priority="4" operator="equal">
      <formula>"Epoch 3"</formula>
    </cfRule>
    <cfRule type="cellIs" dxfId="5" priority="5" operator="equal">
      <formula>"Epoch 2"</formula>
    </cfRule>
    <cfRule type="cellIs" dxfId="4" priority="6" operator="equal">
      <formula>"Epoch 1"</formula>
    </cfRule>
  </conditionalFormatting>
  <conditionalFormatting sqref="L152">
    <cfRule type="cellIs" dxfId="3" priority="1" operator="equal">
      <formula>"Epoch 3"</formula>
    </cfRule>
    <cfRule type="cellIs" dxfId="2" priority="2" operator="equal">
      <formula>"Epoch 2"</formula>
    </cfRule>
    <cfRule type="cellIs" dxfId="1" priority="3" operator="equal">
      <formula>"Epoch 1"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2"/>
  <sheetViews>
    <sheetView workbookViewId="0">
      <selection activeCell="B18" sqref="B18"/>
    </sheetView>
  </sheetViews>
  <sheetFormatPr defaultRowHeight="15" x14ac:dyDescent="0.25"/>
  <cols>
    <col min="2" max="2" width="12.42578125" bestFit="1" customWidth="1"/>
  </cols>
  <sheetData>
    <row r="1" spans="2:6" x14ac:dyDescent="0.25">
      <c r="B1" t="s">
        <v>273</v>
      </c>
      <c r="C1" t="s">
        <v>0</v>
      </c>
      <c r="D1" t="s">
        <v>18</v>
      </c>
      <c r="E1" s="6" t="s">
        <v>48</v>
      </c>
      <c r="F1" s="6" t="s">
        <v>49</v>
      </c>
    </row>
    <row r="2" spans="2:6" x14ac:dyDescent="0.25">
      <c r="B2" s="24" t="s">
        <v>272</v>
      </c>
      <c r="C2">
        <f t="shared" ref="C2:C23" si="0">VLOOKUP(B2,Expeditions,4,FALSE)</f>
        <v>1997</v>
      </c>
      <c r="D2" t="str">
        <f t="shared" ref="D2:D23" si="1">VLOOKUP(B2,Expeditions,9,FALSE)</f>
        <v xml:space="preserve">Abergavenny </v>
      </c>
      <c r="E2">
        <f t="shared" ref="E2:E23" si="2">VLOOKUP(B2,Expeditions,13,FALSE)</f>
        <v>28</v>
      </c>
      <c r="F2">
        <f t="shared" ref="F2:F23" si="3">VLOOKUP(B2,Expeditions,14,FALSE)</f>
        <v>28</v>
      </c>
    </row>
    <row r="3" spans="2:6" x14ac:dyDescent="0.25">
      <c r="B3" t="s">
        <v>192</v>
      </c>
      <c r="C3">
        <f t="shared" si="0"/>
        <v>1998</v>
      </c>
      <c r="D3" t="str">
        <f t="shared" si="1"/>
        <v>Dorset</v>
      </c>
      <c r="E3">
        <f t="shared" si="2"/>
        <v>31</v>
      </c>
      <c r="F3">
        <f t="shared" si="3"/>
        <v>31</v>
      </c>
    </row>
    <row r="4" spans="2:6" x14ac:dyDescent="0.25">
      <c r="B4" t="s">
        <v>193</v>
      </c>
      <c r="C4">
        <f t="shared" si="0"/>
        <v>1999</v>
      </c>
      <c r="D4" t="str">
        <f t="shared" si="1"/>
        <v xml:space="preserve">Grange-o-Sands </v>
      </c>
      <c r="E4">
        <f t="shared" si="2"/>
        <v>26</v>
      </c>
      <c r="F4">
        <f t="shared" si="3"/>
        <v>23</v>
      </c>
    </row>
    <row r="5" spans="2:6" x14ac:dyDescent="0.25">
      <c r="B5" t="s">
        <v>194</v>
      </c>
      <c r="C5">
        <f t="shared" si="0"/>
        <v>2000</v>
      </c>
      <c r="D5" t="str">
        <f t="shared" si="1"/>
        <v xml:space="preserve">Cornwall </v>
      </c>
      <c r="E5">
        <f t="shared" si="2"/>
        <v>25</v>
      </c>
      <c r="F5">
        <f t="shared" si="3"/>
        <v>25</v>
      </c>
    </row>
    <row r="6" spans="2:6" x14ac:dyDescent="0.25">
      <c r="B6" t="s">
        <v>195</v>
      </c>
      <c r="C6">
        <f t="shared" si="0"/>
        <v>2001</v>
      </c>
      <c r="D6" t="str">
        <f t="shared" si="1"/>
        <v xml:space="preserve">Cornwall </v>
      </c>
      <c r="E6">
        <f t="shared" si="2"/>
        <v>17</v>
      </c>
      <c r="F6">
        <f t="shared" si="3"/>
        <v>17</v>
      </c>
    </row>
    <row r="7" spans="2:6" x14ac:dyDescent="0.25">
      <c r="B7" t="s">
        <v>196</v>
      </c>
      <c r="C7">
        <f t="shared" si="0"/>
        <v>2002</v>
      </c>
      <c r="D7" t="str">
        <f t="shared" si="1"/>
        <v>Inverness</v>
      </c>
      <c r="E7">
        <f t="shared" si="2"/>
        <v>17</v>
      </c>
      <c r="F7">
        <f t="shared" si="3"/>
        <v>5</v>
      </c>
    </row>
    <row r="8" spans="2:6" x14ac:dyDescent="0.25">
      <c r="B8" t="s">
        <v>197</v>
      </c>
      <c r="C8">
        <f t="shared" si="0"/>
        <v>2003</v>
      </c>
      <c r="D8" t="str">
        <f t="shared" si="1"/>
        <v>Suffolk</v>
      </c>
      <c r="E8">
        <f t="shared" si="2"/>
        <v>34</v>
      </c>
      <c r="F8">
        <f t="shared" si="3"/>
        <v>3</v>
      </c>
    </row>
    <row r="9" spans="2:6" x14ac:dyDescent="0.25">
      <c r="B9" t="s">
        <v>175</v>
      </c>
      <c r="C9">
        <f t="shared" si="0"/>
        <v>2004</v>
      </c>
      <c r="D9" t="str">
        <f t="shared" si="1"/>
        <v>Wiltshire</v>
      </c>
      <c r="E9">
        <f t="shared" si="2"/>
        <v>32</v>
      </c>
      <c r="F9">
        <f t="shared" si="3"/>
        <v>15</v>
      </c>
    </row>
    <row r="10" spans="2:6" x14ac:dyDescent="0.25">
      <c r="B10" t="s">
        <v>176</v>
      </c>
      <c r="C10">
        <f t="shared" si="0"/>
        <v>2005</v>
      </c>
      <c r="D10" t="str">
        <f t="shared" si="1"/>
        <v xml:space="preserve">Durham </v>
      </c>
      <c r="E10">
        <f t="shared" si="2"/>
        <v>22</v>
      </c>
      <c r="F10">
        <f t="shared" si="3"/>
        <v>0</v>
      </c>
    </row>
    <row r="11" spans="2:6" x14ac:dyDescent="0.25">
      <c r="B11" t="s">
        <v>177</v>
      </c>
      <c r="C11">
        <f t="shared" si="0"/>
        <v>2006</v>
      </c>
      <c r="D11" t="str">
        <f t="shared" si="1"/>
        <v xml:space="preserve">Lewes </v>
      </c>
      <c r="E11">
        <f t="shared" si="2"/>
        <v>7</v>
      </c>
      <c r="F11">
        <f t="shared" si="3"/>
        <v>0</v>
      </c>
    </row>
    <row r="12" spans="2:6" x14ac:dyDescent="0.25">
      <c r="B12" t="s">
        <v>178</v>
      </c>
      <c r="C12">
        <f t="shared" si="0"/>
        <v>2007</v>
      </c>
      <c r="D12" t="str">
        <f t="shared" si="1"/>
        <v xml:space="preserve">Aberystwyth </v>
      </c>
      <c r="E12">
        <f t="shared" si="2"/>
        <v>27</v>
      </c>
      <c r="F12">
        <f t="shared" si="3"/>
        <v>0</v>
      </c>
    </row>
    <row r="13" spans="2:6" x14ac:dyDescent="0.25">
      <c r="B13" t="s">
        <v>179</v>
      </c>
      <c r="C13">
        <f t="shared" si="0"/>
        <v>2008</v>
      </c>
      <c r="D13" t="str">
        <f t="shared" si="1"/>
        <v xml:space="preserve">Cairngorms </v>
      </c>
      <c r="E13">
        <f t="shared" si="2"/>
        <v>17</v>
      </c>
      <c r="F13" s="66">
        <f t="shared" si="3"/>
        <v>2</v>
      </c>
    </row>
    <row r="14" spans="2:6" x14ac:dyDescent="0.25">
      <c r="B14" t="s">
        <v>180</v>
      </c>
      <c r="C14">
        <f t="shared" si="0"/>
        <v>2009</v>
      </c>
      <c r="D14" t="str">
        <f t="shared" si="1"/>
        <v xml:space="preserve">Swansea </v>
      </c>
      <c r="E14">
        <f t="shared" si="2"/>
        <v>30</v>
      </c>
      <c r="F14">
        <f t="shared" si="3"/>
        <v>2</v>
      </c>
    </row>
    <row r="15" spans="2:6" x14ac:dyDescent="0.25">
      <c r="B15" t="s">
        <v>181</v>
      </c>
      <c r="C15">
        <f t="shared" si="0"/>
        <v>2010</v>
      </c>
      <c r="D15" t="str">
        <f t="shared" si="1"/>
        <v xml:space="preserve">Pembrokeshire </v>
      </c>
      <c r="E15">
        <f t="shared" si="2"/>
        <v>26</v>
      </c>
      <c r="F15">
        <f t="shared" si="3"/>
        <v>2</v>
      </c>
    </row>
    <row r="16" spans="2:6" x14ac:dyDescent="0.25">
      <c r="B16" t="s">
        <v>182</v>
      </c>
      <c r="C16">
        <f t="shared" si="0"/>
        <v>2011</v>
      </c>
      <c r="D16" t="str">
        <f t="shared" si="1"/>
        <v>Exeter</v>
      </c>
      <c r="E16">
        <f t="shared" si="2"/>
        <v>28</v>
      </c>
      <c r="F16">
        <f t="shared" si="3"/>
        <v>3</v>
      </c>
    </row>
    <row r="17" spans="1:8" x14ac:dyDescent="0.25">
      <c r="B17" t="s">
        <v>183</v>
      </c>
      <c r="C17">
        <f t="shared" si="0"/>
        <v>2012</v>
      </c>
      <c r="D17" t="str">
        <f t="shared" si="1"/>
        <v xml:space="preserve">Speyside </v>
      </c>
      <c r="E17">
        <f t="shared" si="2"/>
        <v>33</v>
      </c>
      <c r="F17">
        <f t="shared" si="3"/>
        <v>3</v>
      </c>
    </row>
    <row r="18" spans="1:8" x14ac:dyDescent="0.25">
      <c r="B18" t="s">
        <v>184</v>
      </c>
      <c r="C18">
        <f t="shared" si="0"/>
        <v>2013</v>
      </c>
      <c r="D18" t="str">
        <f t="shared" si="1"/>
        <v xml:space="preserve">Lancaster </v>
      </c>
      <c r="E18">
        <f t="shared" si="2"/>
        <v>26</v>
      </c>
      <c r="F18">
        <f t="shared" si="3"/>
        <v>4</v>
      </c>
    </row>
    <row r="19" spans="1:8" x14ac:dyDescent="0.25">
      <c r="B19" t="s">
        <v>185</v>
      </c>
      <c r="C19">
        <f t="shared" si="0"/>
        <v>2014</v>
      </c>
      <c r="D19" t="str">
        <f t="shared" si="1"/>
        <v xml:space="preserve">Bangor </v>
      </c>
      <c r="E19">
        <f t="shared" si="2"/>
        <v>15</v>
      </c>
      <c r="F19">
        <f t="shared" si="3"/>
        <v>5</v>
      </c>
    </row>
    <row r="20" spans="1:8" x14ac:dyDescent="0.25">
      <c r="B20" t="s">
        <v>186</v>
      </c>
      <c r="C20">
        <f t="shared" si="0"/>
        <v>2015</v>
      </c>
      <c r="D20" t="str">
        <f t="shared" si="1"/>
        <v xml:space="preserve">Nottinghamshire </v>
      </c>
      <c r="E20">
        <f t="shared" si="2"/>
        <v>17</v>
      </c>
      <c r="F20">
        <f t="shared" si="3"/>
        <v>11</v>
      </c>
    </row>
    <row r="21" spans="1:8" x14ac:dyDescent="0.25">
      <c r="B21" t="s">
        <v>187</v>
      </c>
      <c r="C21">
        <f t="shared" si="0"/>
        <v>2016</v>
      </c>
      <c r="D21" t="str">
        <f t="shared" si="1"/>
        <v>Canterbury</v>
      </c>
      <c r="E21">
        <f t="shared" si="2"/>
        <v>18</v>
      </c>
      <c r="F21">
        <f t="shared" si="3"/>
        <v>12</v>
      </c>
    </row>
    <row r="22" spans="1:8" x14ac:dyDescent="0.25">
      <c r="B22" t="s">
        <v>188</v>
      </c>
      <c r="C22">
        <f t="shared" si="0"/>
        <v>2017</v>
      </c>
      <c r="D22" t="str">
        <f t="shared" si="1"/>
        <v>Snowdonia</v>
      </c>
      <c r="E22">
        <f t="shared" si="2"/>
        <v>22</v>
      </c>
      <c r="F22">
        <f t="shared" si="3"/>
        <v>20</v>
      </c>
    </row>
    <row r="23" spans="1:8" x14ac:dyDescent="0.25">
      <c r="B23" t="s">
        <v>189</v>
      </c>
      <c r="C23">
        <f t="shared" si="0"/>
        <v>2018</v>
      </c>
      <c r="D23" t="str">
        <f t="shared" si="1"/>
        <v>Stoke</v>
      </c>
      <c r="E23">
        <f t="shared" si="2"/>
        <v>28</v>
      </c>
      <c r="F23">
        <f t="shared" si="3"/>
        <v>15</v>
      </c>
    </row>
    <row r="26" spans="1:8" x14ac:dyDescent="0.25">
      <c r="A26" t="s">
        <v>409</v>
      </c>
    </row>
    <row r="27" spans="1:8" x14ac:dyDescent="0.25">
      <c r="B27" s="24" t="s">
        <v>272</v>
      </c>
      <c r="C27">
        <f t="shared" ref="C27:C35" si="4">VLOOKUP(B27,Expeditions,4,FALSE)</f>
        <v>1997</v>
      </c>
      <c r="D27" t="str">
        <f t="shared" ref="D27" si="5">VLOOKUP(B27,Expeditions,9,FALSE)</f>
        <v xml:space="preserve">Abergavenny </v>
      </c>
      <c r="E27">
        <f t="shared" ref="E27" si="6">VLOOKUP(B27,Expeditions,13,FALSE)</f>
        <v>28</v>
      </c>
      <c r="F27">
        <f t="shared" ref="F27" si="7">VLOOKUP(B27,Expeditions,14,FALSE)</f>
        <v>28</v>
      </c>
      <c r="H27">
        <f t="shared" ref="H27:H35" si="8">VLOOKUP(B27,Expeditions,19,FALSE)</f>
        <v>10657</v>
      </c>
    </row>
    <row r="28" spans="1:8" x14ac:dyDescent="0.25">
      <c r="B28" t="s">
        <v>192</v>
      </c>
      <c r="C28">
        <f t="shared" si="4"/>
        <v>1998</v>
      </c>
      <c r="D28" t="str">
        <f t="shared" ref="D28:D35" si="9">VLOOKUP(B28,Expeditions,9,FALSE)</f>
        <v>Dorset</v>
      </c>
      <c r="E28">
        <f t="shared" ref="E28:E35" si="10">VLOOKUP(B28,Expeditions,13,FALSE)</f>
        <v>31</v>
      </c>
      <c r="F28">
        <f t="shared" ref="F28:F35" si="11">VLOOKUP(B28,Expeditions,14,FALSE)</f>
        <v>31</v>
      </c>
      <c r="H28">
        <f t="shared" si="8"/>
        <v>9120</v>
      </c>
    </row>
    <row r="29" spans="1:8" x14ac:dyDescent="0.25">
      <c r="B29" t="s">
        <v>175</v>
      </c>
      <c r="C29">
        <f t="shared" si="4"/>
        <v>2004</v>
      </c>
      <c r="D29" t="str">
        <f t="shared" ref="D29" si="12">VLOOKUP(B29,Expeditions,9,FALSE)</f>
        <v>Wiltshire</v>
      </c>
      <c r="E29">
        <f t="shared" ref="E29" si="13">VLOOKUP(B29,Expeditions,13,FALSE)</f>
        <v>32</v>
      </c>
      <c r="F29">
        <f t="shared" ref="F29" si="14">VLOOKUP(B29,Expeditions,14,FALSE)</f>
        <v>15</v>
      </c>
      <c r="H29">
        <f t="shared" si="8"/>
        <v>4134</v>
      </c>
    </row>
    <row r="30" spans="1:8" x14ac:dyDescent="0.25">
      <c r="B30" t="s">
        <v>193</v>
      </c>
      <c r="C30">
        <f t="shared" si="4"/>
        <v>1999</v>
      </c>
      <c r="D30" t="str">
        <f t="shared" si="9"/>
        <v xml:space="preserve">Grange-o-Sands </v>
      </c>
      <c r="E30">
        <f t="shared" si="10"/>
        <v>26</v>
      </c>
      <c r="F30">
        <f t="shared" si="11"/>
        <v>23</v>
      </c>
      <c r="H30">
        <f t="shared" si="8"/>
        <v>5063</v>
      </c>
    </row>
    <row r="31" spans="1:8" x14ac:dyDescent="0.25">
      <c r="B31" t="s">
        <v>194</v>
      </c>
      <c r="C31">
        <f t="shared" si="4"/>
        <v>2000</v>
      </c>
      <c r="D31" t="str">
        <f t="shared" si="9"/>
        <v xml:space="preserve">Cornwall </v>
      </c>
      <c r="E31">
        <f t="shared" si="10"/>
        <v>25</v>
      </c>
      <c r="F31">
        <f t="shared" si="11"/>
        <v>25</v>
      </c>
      <c r="H31">
        <f t="shared" si="8"/>
        <v>833</v>
      </c>
    </row>
    <row r="32" spans="1:8" x14ac:dyDescent="0.25">
      <c r="B32" t="s">
        <v>195</v>
      </c>
      <c r="C32">
        <f t="shared" si="4"/>
        <v>2001</v>
      </c>
      <c r="D32" t="str">
        <f t="shared" si="9"/>
        <v xml:space="preserve">Cornwall </v>
      </c>
      <c r="E32">
        <f t="shared" si="10"/>
        <v>17</v>
      </c>
      <c r="F32">
        <f t="shared" si="11"/>
        <v>17</v>
      </c>
      <c r="H32">
        <f t="shared" si="8"/>
        <v>1800</v>
      </c>
    </row>
    <row r="33" spans="2:10" x14ac:dyDescent="0.25">
      <c r="B33" t="s">
        <v>187</v>
      </c>
      <c r="C33">
        <f t="shared" si="4"/>
        <v>2016</v>
      </c>
      <c r="D33" t="str">
        <f t="shared" si="9"/>
        <v>Canterbury</v>
      </c>
      <c r="E33">
        <f t="shared" si="10"/>
        <v>18</v>
      </c>
      <c r="F33">
        <f t="shared" si="11"/>
        <v>12</v>
      </c>
      <c r="H33">
        <f t="shared" si="8"/>
        <v>6416</v>
      </c>
    </row>
    <row r="34" spans="2:10" x14ac:dyDescent="0.25">
      <c r="B34" t="s">
        <v>188</v>
      </c>
      <c r="C34">
        <f t="shared" si="4"/>
        <v>2017</v>
      </c>
      <c r="D34" t="str">
        <f t="shared" si="9"/>
        <v>Snowdonia</v>
      </c>
      <c r="E34">
        <f t="shared" si="10"/>
        <v>22</v>
      </c>
      <c r="F34">
        <f t="shared" si="11"/>
        <v>20</v>
      </c>
      <c r="H34">
        <f t="shared" si="8"/>
        <v>6822</v>
      </c>
    </row>
    <row r="35" spans="2:10" x14ac:dyDescent="0.25">
      <c r="B35" t="s">
        <v>189</v>
      </c>
      <c r="C35">
        <f t="shared" si="4"/>
        <v>2018</v>
      </c>
      <c r="D35" t="str">
        <f t="shared" si="9"/>
        <v>Stoke</v>
      </c>
      <c r="E35">
        <f t="shared" si="10"/>
        <v>28</v>
      </c>
      <c r="F35">
        <f t="shared" si="11"/>
        <v>15</v>
      </c>
      <c r="H35">
        <f t="shared" si="8"/>
        <v>7407</v>
      </c>
    </row>
    <row r="36" spans="2:10" x14ac:dyDescent="0.25">
      <c r="H36" t="s">
        <v>410</v>
      </c>
    </row>
    <row r="37" spans="2:10" x14ac:dyDescent="0.25">
      <c r="E37">
        <f>SUM(E27:E35)</f>
        <v>227</v>
      </c>
      <c r="F37">
        <f>SUM(F27:F35)</f>
        <v>186</v>
      </c>
      <c r="G37" s="54">
        <f>F37/E37</f>
        <v>0.81938325991189431</v>
      </c>
      <c r="H37">
        <f>SUM(H27:H35)</f>
        <v>52252</v>
      </c>
      <c r="I37">
        <f>H37/F37</f>
        <v>280.92473118279571</v>
      </c>
      <c r="J37">
        <f>H37/E37</f>
        <v>230.18502202643171</v>
      </c>
    </row>
    <row r="39" spans="2:10" x14ac:dyDescent="0.25">
      <c r="B39" t="s">
        <v>196</v>
      </c>
      <c r="C39">
        <f t="shared" ref="C39:C50" si="15">VLOOKUP(B39,Expeditions,4,FALSE)</f>
        <v>2002</v>
      </c>
      <c r="D39" t="str">
        <f t="shared" ref="D39:D50" si="16">VLOOKUP(B39,Expeditions,9,FALSE)</f>
        <v>Inverness</v>
      </c>
      <c r="E39">
        <f t="shared" ref="E39:E50" si="17">VLOOKUP(B39,Expeditions,13,FALSE)</f>
        <v>17</v>
      </c>
      <c r="F39">
        <f t="shared" ref="F39:F50" si="18">VLOOKUP(B39,Expeditions,14,FALSE)</f>
        <v>5</v>
      </c>
      <c r="G39">
        <f t="shared" ref="G39:G50" si="19">VLOOKUP(B39,Expeditions,17,FALSE)</f>
        <v>0</v>
      </c>
      <c r="H39">
        <f t="shared" ref="H39:H50" si="20">VLOOKUP(B39,Expeditions,19,FALSE)</f>
        <v>1158</v>
      </c>
    </row>
    <row r="40" spans="2:10" x14ac:dyDescent="0.25">
      <c r="B40" t="s">
        <v>197</v>
      </c>
      <c r="C40">
        <f t="shared" si="15"/>
        <v>2003</v>
      </c>
      <c r="D40" t="str">
        <f t="shared" si="16"/>
        <v>Suffolk</v>
      </c>
      <c r="E40">
        <f t="shared" si="17"/>
        <v>34</v>
      </c>
      <c r="F40">
        <f t="shared" si="18"/>
        <v>3</v>
      </c>
      <c r="G40">
        <f t="shared" si="19"/>
        <v>1284</v>
      </c>
      <c r="H40">
        <f t="shared" si="20"/>
        <v>0</v>
      </c>
    </row>
    <row r="41" spans="2:10" x14ac:dyDescent="0.25">
      <c r="B41" t="s">
        <v>176</v>
      </c>
      <c r="C41">
        <f t="shared" si="15"/>
        <v>2005</v>
      </c>
      <c r="D41" t="str">
        <f t="shared" si="16"/>
        <v xml:space="preserve">Durham </v>
      </c>
      <c r="E41">
        <f t="shared" si="17"/>
        <v>22</v>
      </c>
      <c r="F41">
        <f t="shared" si="18"/>
        <v>0</v>
      </c>
      <c r="G41">
        <f t="shared" si="19"/>
        <v>0</v>
      </c>
      <c r="H41">
        <f t="shared" si="20"/>
        <v>0</v>
      </c>
    </row>
    <row r="42" spans="2:10" x14ac:dyDescent="0.25">
      <c r="B42" t="s">
        <v>177</v>
      </c>
      <c r="C42">
        <f t="shared" si="15"/>
        <v>2006</v>
      </c>
      <c r="D42" t="str">
        <f t="shared" si="16"/>
        <v xml:space="preserve">Lewes </v>
      </c>
      <c r="E42">
        <f t="shared" si="17"/>
        <v>7</v>
      </c>
      <c r="F42">
        <f t="shared" si="18"/>
        <v>0</v>
      </c>
      <c r="G42">
        <f t="shared" si="19"/>
        <v>0</v>
      </c>
      <c r="H42">
        <f t="shared" si="20"/>
        <v>0</v>
      </c>
    </row>
    <row r="43" spans="2:10" x14ac:dyDescent="0.25">
      <c r="B43" t="s">
        <v>178</v>
      </c>
      <c r="C43">
        <f t="shared" si="15"/>
        <v>2007</v>
      </c>
      <c r="D43" t="str">
        <f t="shared" si="16"/>
        <v xml:space="preserve">Aberystwyth </v>
      </c>
      <c r="E43">
        <f t="shared" si="17"/>
        <v>27</v>
      </c>
      <c r="F43">
        <f t="shared" si="18"/>
        <v>0</v>
      </c>
      <c r="G43">
        <f t="shared" si="19"/>
        <v>0</v>
      </c>
      <c r="H43">
        <f t="shared" si="20"/>
        <v>0</v>
      </c>
    </row>
    <row r="44" spans="2:10" x14ac:dyDescent="0.25">
      <c r="B44" t="s">
        <v>179</v>
      </c>
      <c r="C44">
        <f t="shared" si="15"/>
        <v>2008</v>
      </c>
      <c r="D44" t="str">
        <f t="shared" si="16"/>
        <v xml:space="preserve">Cairngorms </v>
      </c>
      <c r="E44">
        <f t="shared" si="17"/>
        <v>17</v>
      </c>
      <c r="F44">
        <f t="shared" si="18"/>
        <v>2</v>
      </c>
      <c r="G44">
        <f t="shared" si="19"/>
        <v>281</v>
      </c>
      <c r="H44">
        <f t="shared" si="20"/>
        <v>0</v>
      </c>
    </row>
    <row r="45" spans="2:10" x14ac:dyDescent="0.25">
      <c r="B45" t="s">
        <v>180</v>
      </c>
      <c r="C45">
        <f t="shared" si="15"/>
        <v>2009</v>
      </c>
      <c r="D45" t="str">
        <f t="shared" si="16"/>
        <v xml:space="preserve">Swansea </v>
      </c>
      <c r="E45">
        <f t="shared" si="17"/>
        <v>30</v>
      </c>
      <c r="F45">
        <f t="shared" si="18"/>
        <v>2</v>
      </c>
      <c r="G45">
        <f t="shared" si="19"/>
        <v>1127</v>
      </c>
      <c r="H45">
        <f t="shared" si="20"/>
        <v>0</v>
      </c>
    </row>
    <row r="46" spans="2:10" x14ac:dyDescent="0.25">
      <c r="B46" t="s">
        <v>181</v>
      </c>
      <c r="C46">
        <f t="shared" si="15"/>
        <v>2010</v>
      </c>
      <c r="D46" t="str">
        <f t="shared" si="16"/>
        <v xml:space="preserve">Pembrokeshire </v>
      </c>
      <c r="E46">
        <f t="shared" si="17"/>
        <v>26</v>
      </c>
      <c r="F46">
        <f t="shared" si="18"/>
        <v>2</v>
      </c>
      <c r="G46">
        <f t="shared" si="19"/>
        <v>545</v>
      </c>
      <c r="H46">
        <f t="shared" si="20"/>
        <v>0</v>
      </c>
    </row>
    <row r="47" spans="2:10" x14ac:dyDescent="0.25">
      <c r="B47" t="s">
        <v>182</v>
      </c>
      <c r="C47">
        <f t="shared" si="15"/>
        <v>2011</v>
      </c>
      <c r="D47" t="str">
        <f t="shared" si="16"/>
        <v>Exeter</v>
      </c>
      <c r="E47">
        <f t="shared" si="17"/>
        <v>28</v>
      </c>
      <c r="F47">
        <f t="shared" si="18"/>
        <v>3</v>
      </c>
      <c r="G47">
        <f t="shared" si="19"/>
        <v>1714</v>
      </c>
      <c r="H47">
        <f t="shared" si="20"/>
        <v>0</v>
      </c>
    </row>
    <row r="48" spans="2:10" x14ac:dyDescent="0.25">
      <c r="B48" t="s">
        <v>183</v>
      </c>
      <c r="C48">
        <f t="shared" si="15"/>
        <v>2012</v>
      </c>
      <c r="D48" t="str">
        <f t="shared" si="16"/>
        <v xml:space="preserve">Speyside </v>
      </c>
      <c r="E48">
        <f t="shared" si="17"/>
        <v>33</v>
      </c>
      <c r="F48">
        <f t="shared" si="18"/>
        <v>3</v>
      </c>
      <c r="G48">
        <f t="shared" si="19"/>
        <v>1550</v>
      </c>
      <c r="H48">
        <f t="shared" si="20"/>
        <v>0</v>
      </c>
    </row>
    <row r="49" spans="2:9" x14ac:dyDescent="0.25">
      <c r="B49" t="s">
        <v>184</v>
      </c>
      <c r="C49">
        <f t="shared" si="15"/>
        <v>2013</v>
      </c>
      <c r="D49" t="str">
        <f t="shared" si="16"/>
        <v xml:space="preserve">Lancaster </v>
      </c>
      <c r="E49">
        <f t="shared" si="17"/>
        <v>26</v>
      </c>
      <c r="F49">
        <f t="shared" si="18"/>
        <v>4</v>
      </c>
      <c r="G49">
        <f t="shared" si="19"/>
        <v>1742</v>
      </c>
      <c r="H49">
        <f t="shared" si="20"/>
        <v>0</v>
      </c>
    </row>
    <row r="50" spans="2:9" x14ac:dyDescent="0.25">
      <c r="B50" t="s">
        <v>185</v>
      </c>
      <c r="C50">
        <f t="shared" si="15"/>
        <v>2014</v>
      </c>
      <c r="D50" t="str">
        <f t="shared" si="16"/>
        <v xml:space="preserve">Bangor </v>
      </c>
      <c r="E50">
        <f t="shared" si="17"/>
        <v>15</v>
      </c>
      <c r="F50">
        <f t="shared" si="18"/>
        <v>5</v>
      </c>
      <c r="G50">
        <f t="shared" si="19"/>
        <v>2982</v>
      </c>
      <c r="H50">
        <f t="shared" si="20"/>
        <v>0</v>
      </c>
    </row>
    <row r="52" spans="2:9" x14ac:dyDescent="0.25">
      <c r="E52">
        <f>SUM(E39:E50)</f>
        <v>282</v>
      </c>
      <c r="G52">
        <f>SUM(G39:G50)</f>
        <v>11225</v>
      </c>
      <c r="H52" s="18">
        <f>(E52*J37)-G52</f>
        <v>53687.176211453741</v>
      </c>
      <c r="I52" s="55" t="s">
        <v>436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1" tint="0.249977111117893"/>
  </sheetPr>
  <dimension ref="A1:C17"/>
  <sheetViews>
    <sheetView workbookViewId="0">
      <selection activeCell="C12" sqref="C12"/>
    </sheetView>
  </sheetViews>
  <sheetFormatPr defaultRowHeight="15" x14ac:dyDescent="0.25"/>
  <cols>
    <col min="2" max="2" width="15.140625" bestFit="1" customWidth="1"/>
    <col min="3" max="3" width="57.5703125" bestFit="1" customWidth="1"/>
  </cols>
  <sheetData>
    <row r="1" spans="1:3" x14ac:dyDescent="0.25">
      <c r="A1" t="s">
        <v>414</v>
      </c>
    </row>
    <row r="2" spans="1:3" x14ac:dyDescent="0.25">
      <c r="A2" s="60" t="s">
        <v>426</v>
      </c>
      <c r="B2" t="s">
        <v>141</v>
      </c>
      <c r="C2" t="s">
        <v>415</v>
      </c>
    </row>
    <row r="3" spans="1:3" x14ac:dyDescent="0.25">
      <c r="A3" s="60" t="s">
        <v>410</v>
      </c>
      <c r="B3" t="s">
        <v>416</v>
      </c>
      <c r="C3" t="s">
        <v>417</v>
      </c>
    </row>
    <row r="4" spans="1:3" x14ac:dyDescent="0.25">
      <c r="A4" s="60" t="s">
        <v>427</v>
      </c>
      <c r="B4" t="s">
        <v>418</v>
      </c>
      <c r="C4" t="s">
        <v>420</v>
      </c>
    </row>
    <row r="5" spans="1:3" x14ac:dyDescent="0.25">
      <c r="A5" s="60" t="s">
        <v>428</v>
      </c>
      <c r="B5" t="s">
        <v>200</v>
      </c>
      <c r="C5" t="s">
        <v>419</v>
      </c>
    </row>
    <row r="6" spans="1:3" x14ac:dyDescent="0.25">
      <c r="A6" s="60" t="s">
        <v>429</v>
      </c>
      <c r="B6" t="s">
        <v>247</v>
      </c>
      <c r="C6" t="s">
        <v>419</v>
      </c>
    </row>
    <row r="7" spans="1:3" x14ac:dyDescent="0.25">
      <c r="A7" s="60" t="s">
        <v>438</v>
      </c>
      <c r="B7" t="s">
        <v>439</v>
      </c>
      <c r="C7" t="s">
        <v>440</v>
      </c>
    </row>
    <row r="9" spans="1:3" x14ac:dyDescent="0.25">
      <c r="A9" s="60" t="s">
        <v>430</v>
      </c>
      <c r="B9" t="s">
        <v>431</v>
      </c>
      <c r="C9" t="s">
        <v>432</v>
      </c>
    </row>
    <row r="10" spans="1:3" x14ac:dyDescent="0.25">
      <c r="B10" t="s">
        <v>433</v>
      </c>
      <c r="C10" t="s">
        <v>434</v>
      </c>
    </row>
    <row r="11" spans="1:3" x14ac:dyDescent="0.25">
      <c r="B11" t="s">
        <v>441</v>
      </c>
      <c r="C11" t="s">
        <v>442</v>
      </c>
    </row>
    <row r="13" spans="1:3" x14ac:dyDescent="0.25">
      <c r="A13" t="s">
        <v>421</v>
      </c>
    </row>
    <row r="14" spans="1:3" x14ac:dyDescent="0.25">
      <c r="B14" s="57" t="s">
        <v>403</v>
      </c>
      <c r="C14" t="s">
        <v>422</v>
      </c>
    </row>
    <row r="15" spans="1:3" x14ac:dyDescent="0.25">
      <c r="B15" s="58" t="s">
        <v>404</v>
      </c>
      <c r="C15" t="s">
        <v>423</v>
      </c>
    </row>
    <row r="16" spans="1:3" x14ac:dyDescent="0.25">
      <c r="B16" s="59" t="s">
        <v>405</v>
      </c>
      <c r="C16" t="s">
        <v>424</v>
      </c>
    </row>
    <row r="17" spans="2:3" x14ac:dyDescent="0.25">
      <c r="B17" s="56" t="s">
        <v>406</v>
      </c>
      <c r="C17" t="s">
        <v>425</v>
      </c>
    </row>
  </sheetData>
  <phoneticPr fontId="6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S38"/>
  <sheetViews>
    <sheetView workbookViewId="0">
      <pane ySplit="1" topLeftCell="A2" activePane="bottomLeft" state="frozen"/>
      <selection pane="bottomLeft" activeCell="F39" sqref="F39"/>
    </sheetView>
  </sheetViews>
  <sheetFormatPr defaultRowHeight="15" x14ac:dyDescent="0.25"/>
  <cols>
    <col min="2" max="2" width="12.42578125" bestFit="1" customWidth="1"/>
    <col min="3" max="3" width="5" bestFit="1" customWidth="1"/>
    <col min="4" max="4" width="15.5703125" bestFit="1" customWidth="1"/>
    <col min="6" max="6" width="23.140625" bestFit="1" customWidth="1"/>
  </cols>
  <sheetData>
    <row r="1" spans="2:19" x14ac:dyDescent="0.25">
      <c r="B1" t="s">
        <v>273</v>
      </c>
      <c r="C1" t="s">
        <v>0</v>
      </c>
      <c r="D1" t="s">
        <v>18</v>
      </c>
      <c r="E1" t="s">
        <v>142</v>
      </c>
      <c r="F1" t="s">
        <v>276</v>
      </c>
      <c r="G1" t="s">
        <v>277</v>
      </c>
      <c r="H1" s="40" t="s">
        <v>278</v>
      </c>
      <c r="I1" s="40" t="s">
        <v>279</v>
      </c>
      <c r="J1" s="41" t="s">
        <v>280</v>
      </c>
      <c r="K1" s="41" t="s">
        <v>281</v>
      </c>
      <c r="L1" s="42" t="s">
        <v>282</v>
      </c>
      <c r="M1" s="43" t="s">
        <v>283</v>
      </c>
      <c r="N1" s="42" t="s">
        <v>284</v>
      </c>
      <c r="O1" s="41" t="s">
        <v>285</v>
      </c>
      <c r="P1" s="41" t="s">
        <v>286</v>
      </c>
      <c r="Q1" s="44" t="s">
        <v>287</v>
      </c>
      <c r="R1" s="45" t="s">
        <v>288</v>
      </c>
      <c r="S1" s="46" t="s">
        <v>306</v>
      </c>
    </row>
    <row r="2" spans="2:19" x14ac:dyDescent="0.25">
      <c r="B2" s="24" t="s">
        <v>272</v>
      </c>
      <c r="C2">
        <f t="shared" ref="C2:C38" si="0">VLOOKUP(B2,Expeditions,4,FALSE)</f>
        <v>1997</v>
      </c>
      <c r="D2" t="str">
        <f t="shared" ref="D2:D38" si="1">VLOOKUP(B2,Expeditions,9,FALSE)</f>
        <v xml:space="preserve">Abergavenny </v>
      </c>
      <c r="E2" t="str">
        <f t="shared" ref="E2:E38" si="2">VLOOKUP(B2,Expeditions,10,FALSE)</f>
        <v>Wales</v>
      </c>
      <c r="F2" t="str">
        <f t="shared" ref="F2:F38" si="3">VLOOKUP(B2,Expeditions,11,FALSE)</f>
        <v>Ty'r Morwydd</v>
      </c>
      <c r="Q2" t="s">
        <v>290</v>
      </c>
      <c r="S2">
        <v>15</v>
      </c>
    </row>
    <row r="3" spans="2:19" x14ac:dyDescent="0.25">
      <c r="B3" s="24" t="s">
        <v>272</v>
      </c>
      <c r="C3">
        <f t="shared" si="0"/>
        <v>1997</v>
      </c>
      <c r="D3" t="str">
        <f t="shared" si="1"/>
        <v xml:space="preserve">Abergavenny </v>
      </c>
      <c r="E3" t="str">
        <f t="shared" si="2"/>
        <v>Wales</v>
      </c>
      <c r="F3" t="str">
        <f t="shared" si="3"/>
        <v>Ty'r Morwydd</v>
      </c>
      <c r="Q3" t="s">
        <v>291</v>
      </c>
      <c r="S3">
        <v>6</v>
      </c>
    </row>
    <row r="4" spans="2:19" x14ac:dyDescent="0.25">
      <c r="B4" s="24" t="s">
        <v>272</v>
      </c>
      <c r="C4">
        <f t="shared" si="0"/>
        <v>1997</v>
      </c>
      <c r="D4" t="str">
        <f t="shared" si="1"/>
        <v xml:space="preserve">Abergavenny </v>
      </c>
      <c r="E4" t="str">
        <f t="shared" si="2"/>
        <v>Wales</v>
      </c>
      <c r="F4" t="str">
        <f t="shared" si="3"/>
        <v>Ty'r Morwydd</v>
      </c>
      <c r="Q4" t="s">
        <v>292</v>
      </c>
      <c r="S4">
        <v>15</v>
      </c>
    </row>
    <row r="5" spans="2:19" x14ac:dyDescent="0.25">
      <c r="B5" s="24" t="s">
        <v>272</v>
      </c>
      <c r="C5">
        <f t="shared" si="0"/>
        <v>1997</v>
      </c>
      <c r="D5" t="str">
        <f t="shared" si="1"/>
        <v xml:space="preserve">Abergavenny </v>
      </c>
      <c r="E5" t="str">
        <f t="shared" si="2"/>
        <v>Wales</v>
      </c>
      <c r="F5" t="str">
        <f t="shared" si="3"/>
        <v>Ty'r Morwydd</v>
      </c>
      <c r="G5" t="b">
        <v>1</v>
      </c>
      <c r="Q5" t="s">
        <v>293</v>
      </c>
      <c r="R5" t="s">
        <v>299</v>
      </c>
      <c r="S5">
        <v>68</v>
      </c>
    </row>
    <row r="6" spans="2:19" x14ac:dyDescent="0.25">
      <c r="B6" s="24" t="s">
        <v>272</v>
      </c>
      <c r="C6">
        <f t="shared" si="0"/>
        <v>1997</v>
      </c>
      <c r="D6" t="str">
        <f t="shared" si="1"/>
        <v xml:space="preserve">Abergavenny </v>
      </c>
      <c r="E6" t="str">
        <f t="shared" si="2"/>
        <v>Wales</v>
      </c>
      <c r="F6" t="str">
        <f t="shared" si="3"/>
        <v>Ty'r Morwydd</v>
      </c>
      <c r="Q6" t="s">
        <v>294</v>
      </c>
      <c r="S6">
        <v>4</v>
      </c>
    </row>
    <row r="7" spans="2:19" x14ac:dyDescent="0.25">
      <c r="B7" s="24" t="s">
        <v>272</v>
      </c>
      <c r="C7">
        <f t="shared" si="0"/>
        <v>1997</v>
      </c>
      <c r="D7" t="str">
        <f t="shared" si="1"/>
        <v xml:space="preserve">Abergavenny </v>
      </c>
      <c r="E7" t="str">
        <f t="shared" si="2"/>
        <v>Wales</v>
      </c>
      <c r="F7" t="str">
        <f t="shared" si="3"/>
        <v>Ty'r Morwydd</v>
      </c>
      <c r="Q7" t="s">
        <v>295</v>
      </c>
      <c r="S7">
        <v>5</v>
      </c>
    </row>
    <row r="8" spans="2:19" x14ac:dyDescent="0.25">
      <c r="B8" s="24" t="s">
        <v>272</v>
      </c>
      <c r="C8">
        <f t="shared" si="0"/>
        <v>1997</v>
      </c>
      <c r="D8" t="str">
        <f t="shared" si="1"/>
        <v xml:space="preserve">Abergavenny </v>
      </c>
      <c r="E8" t="str">
        <f t="shared" si="2"/>
        <v>Wales</v>
      </c>
      <c r="F8" t="str">
        <f t="shared" si="3"/>
        <v>Ty'r Morwydd</v>
      </c>
      <c r="Q8" t="s">
        <v>296</v>
      </c>
      <c r="S8">
        <v>17</v>
      </c>
    </row>
    <row r="9" spans="2:19" x14ac:dyDescent="0.25">
      <c r="B9" s="24" t="s">
        <v>272</v>
      </c>
      <c r="C9">
        <f t="shared" si="0"/>
        <v>1997</v>
      </c>
      <c r="D9" t="str">
        <f t="shared" si="1"/>
        <v xml:space="preserve">Abergavenny </v>
      </c>
      <c r="E9" t="str">
        <f t="shared" si="2"/>
        <v>Wales</v>
      </c>
      <c r="F9" t="str">
        <f t="shared" si="3"/>
        <v>Ty'r Morwydd</v>
      </c>
      <c r="Q9" t="s">
        <v>297</v>
      </c>
      <c r="S9">
        <v>1</v>
      </c>
    </row>
    <row r="10" spans="2:19" x14ac:dyDescent="0.25">
      <c r="B10" t="s">
        <v>192</v>
      </c>
      <c r="C10">
        <f t="shared" si="0"/>
        <v>1998</v>
      </c>
      <c r="D10" t="str">
        <f t="shared" si="1"/>
        <v>Dorset</v>
      </c>
      <c r="E10" t="str">
        <f t="shared" si="2"/>
        <v>England</v>
      </c>
      <c r="F10" t="str">
        <f t="shared" si="3"/>
        <v>Kingston Maurward Agricultural College</v>
      </c>
      <c r="G10" t="b">
        <v>1</v>
      </c>
      <c r="Q10" t="s">
        <v>303</v>
      </c>
      <c r="R10" t="s">
        <v>302</v>
      </c>
      <c r="S10">
        <v>101</v>
      </c>
    </row>
    <row r="11" spans="2:19" x14ac:dyDescent="0.25">
      <c r="B11" t="s">
        <v>192</v>
      </c>
      <c r="C11">
        <f t="shared" si="0"/>
        <v>1998</v>
      </c>
      <c r="D11" t="str">
        <f t="shared" si="1"/>
        <v>Dorset</v>
      </c>
      <c r="E11" t="str">
        <f t="shared" si="2"/>
        <v>England</v>
      </c>
      <c r="F11" t="str">
        <f t="shared" si="3"/>
        <v>Kingston Maurward Agricultural College</v>
      </c>
      <c r="Q11" t="s">
        <v>304</v>
      </c>
      <c r="S11">
        <v>1</v>
      </c>
    </row>
    <row r="12" spans="2:19" x14ac:dyDescent="0.25">
      <c r="B12" t="s">
        <v>192</v>
      </c>
      <c r="C12">
        <f t="shared" si="0"/>
        <v>1998</v>
      </c>
      <c r="D12" t="str">
        <f t="shared" si="1"/>
        <v>Dorset</v>
      </c>
      <c r="E12" t="str">
        <f t="shared" si="2"/>
        <v>England</v>
      </c>
      <c r="F12" t="str">
        <f t="shared" si="3"/>
        <v>Kingston Maurward Agricultural College</v>
      </c>
      <c r="Q12" t="s">
        <v>305</v>
      </c>
      <c r="S12">
        <v>5</v>
      </c>
    </row>
    <row r="13" spans="2:19" x14ac:dyDescent="0.25">
      <c r="B13" t="s">
        <v>193</v>
      </c>
      <c r="C13">
        <f t="shared" si="0"/>
        <v>1999</v>
      </c>
      <c r="D13" t="str">
        <f t="shared" si="1"/>
        <v xml:space="preserve">Grange-o-Sands </v>
      </c>
      <c r="E13" t="str">
        <f t="shared" si="2"/>
        <v>England</v>
      </c>
      <c r="F13" t="str">
        <f t="shared" si="3"/>
        <v>Castle Head Field Centre</v>
      </c>
      <c r="G13" t="b">
        <v>1</v>
      </c>
      <c r="H13">
        <v>54.211095999999998</v>
      </c>
      <c r="I13">
        <v>-2.8886077999999999</v>
      </c>
      <c r="Q13" t="s">
        <v>300</v>
      </c>
      <c r="R13" t="s">
        <v>289</v>
      </c>
    </row>
    <row r="14" spans="2:19" x14ac:dyDescent="0.25">
      <c r="B14" t="s">
        <v>194</v>
      </c>
      <c r="C14">
        <f t="shared" si="0"/>
        <v>2000</v>
      </c>
      <c r="D14" t="str">
        <f t="shared" si="1"/>
        <v xml:space="preserve">Cornwall </v>
      </c>
      <c r="E14" t="str">
        <f t="shared" si="2"/>
        <v>England</v>
      </c>
      <c r="F14" t="str">
        <f t="shared" si="3"/>
        <v>St. Joseph’s School, Launceston</v>
      </c>
      <c r="G14" t="b">
        <v>1</v>
      </c>
      <c r="H14">
        <v>50.643017</v>
      </c>
      <c r="I14">
        <v>-4.3668849999999999</v>
      </c>
      <c r="Q14" t="s">
        <v>309</v>
      </c>
      <c r="R14" t="s">
        <v>308</v>
      </c>
    </row>
    <row r="15" spans="2:19" x14ac:dyDescent="0.25">
      <c r="B15" t="s">
        <v>195</v>
      </c>
      <c r="C15">
        <f t="shared" si="0"/>
        <v>2001</v>
      </c>
      <c r="D15" t="str">
        <f t="shared" si="1"/>
        <v xml:space="preserve">Cornwall </v>
      </c>
      <c r="E15" t="str">
        <f t="shared" si="2"/>
        <v>England</v>
      </c>
      <c r="F15" t="str">
        <f t="shared" si="3"/>
        <v>St. Joseph’s School, Launceston</v>
      </c>
      <c r="G15" t="b">
        <v>1</v>
      </c>
      <c r="H15">
        <v>50.643017</v>
      </c>
      <c r="I15">
        <v>-4.3668849999999999</v>
      </c>
      <c r="Q15" t="s">
        <v>309</v>
      </c>
      <c r="R15" t="s">
        <v>308</v>
      </c>
    </row>
    <row r="16" spans="2:19" x14ac:dyDescent="0.25">
      <c r="B16" t="s">
        <v>196</v>
      </c>
      <c r="C16">
        <f t="shared" si="0"/>
        <v>2002</v>
      </c>
      <c r="D16" t="str">
        <f t="shared" si="1"/>
        <v>Inverness</v>
      </c>
      <c r="E16" t="str">
        <f t="shared" si="2"/>
        <v>Scotland</v>
      </c>
      <c r="F16" t="str">
        <f t="shared" si="3"/>
        <v>Tarradale</v>
      </c>
      <c r="G16" t="b">
        <v>1</v>
      </c>
      <c r="Q16" t="s">
        <v>311</v>
      </c>
      <c r="R16" t="s">
        <v>310</v>
      </c>
    </row>
    <row r="17" spans="2:19" x14ac:dyDescent="0.25">
      <c r="B17" t="s">
        <v>197</v>
      </c>
      <c r="C17">
        <f t="shared" si="0"/>
        <v>2003</v>
      </c>
      <c r="D17" t="str">
        <f t="shared" si="1"/>
        <v>Suffolk</v>
      </c>
      <c r="E17" t="str">
        <f t="shared" si="2"/>
        <v>England</v>
      </c>
      <c r="F17" t="str">
        <f t="shared" si="3"/>
        <v>Hengrave Hall near Bury St Edmunds</v>
      </c>
      <c r="G17" t="b">
        <v>1</v>
      </c>
      <c r="Q17" t="s">
        <v>314</v>
      </c>
      <c r="R17" t="s">
        <v>313</v>
      </c>
    </row>
    <row r="18" spans="2:19" x14ac:dyDescent="0.25">
      <c r="B18" t="s">
        <v>175</v>
      </c>
      <c r="C18">
        <f t="shared" si="0"/>
        <v>2004</v>
      </c>
      <c r="D18" t="str">
        <f t="shared" si="1"/>
        <v>Wiltshire</v>
      </c>
      <c r="E18" t="str">
        <f t="shared" si="2"/>
        <v>England</v>
      </c>
      <c r="F18" t="str">
        <f t="shared" si="3"/>
        <v>Wiltshire College, Lackham Park</v>
      </c>
      <c r="Q18" t="s">
        <v>320</v>
      </c>
      <c r="S18">
        <v>4</v>
      </c>
    </row>
    <row r="19" spans="2:19" x14ac:dyDescent="0.25">
      <c r="B19" t="s">
        <v>175</v>
      </c>
      <c r="C19">
        <f t="shared" si="0"/>
        <v>2004</v>
      </c>
      <c r="D19" t="str">
        <f t="shared" si="1"/>
        <v>Wiltshire</v>
      </c>
      <c r="E19" t="str">
        <f t="shared" si="2"/>
        <v>England</v>
      </c>
      <c r="F19" t="str">
        <f t="shared" si="3"/>
        <v>Wiltshire College, Lackham Park</v>
      </c>
      <c r="Q19" t="s">
        <v>319</v>
      </c>
      <c r="S19">
        <v>5</v>
      </c>
    </row>
    <row r="20" spans="2:19" x14ac:dyDescent="0.25">
      <c r="B20" t="s">
        <v>175</v>
      </c>
      <c r="C20">
        <f t="shared" si="0"/>
        <v>2004</v>
      </c>
      <c r="D20" t="str">
        <f t="shared" si="1"/>
        <v>Wiltshire</v>
      </c>
      <c r="E20" t="str">
        <f t="shared" si="2"/>
        <v>England</v>
      </c>
      <c r="F20" t="str">
        <f t="shared" si="3"/>
        <v>Wiltshire College, Lackham Park</v>
      </c>
      <c r="Q20" t="s">
        <v>321</v>
      </c>
      <c r="S20">
        <v>20</v>
      </c>
    </row>
    <row r="21" spans="2:19" x14ac:dyDescent="0.25">
      <c r="B21" t="s">
        <v>175</v>
      </c>
      <c r="C21">
        <f t="shared" si="0"/>
        <v>2004</v>
      </c>
      <c r="D21" t="str">
        <f t="shared" si="1"/>
        <v>Wiltshire</v>
      </c>
      <c r="E21" t="str">
        <f t="shared" si="2"/>
        <v>England</v>
      </c>
      <c r="F21" t="str">
        <f t="shared" si="3"/>
        <v>Wiltshire College, Lackham Park</v>
      </c>
      <c r="Q21" t="s">
        <v>295</v>
      </c>
      <c r="S21">
        <v>9</v>
      </c>
    </row>
    <row r="22" spans="2:19" x14ac:dyDescent="0.25">
      <c r="B22" t="s">
        <v>175</v>
      </c>
      <c r="C22">
        <f t="shared" si="0"/>
        <v>2004</v>
      </c>
      <c r="D22" t="str">
        <f t="shared" si="1"/>
        <v>Wiltshire</v>
      </c>
      <c r="E22" t="str">
        <f t="shared" si="2"/>
        <v>England</v>
      </c>
      <c r="F22" t="str">
        <f t="shared" si="3"/>
        <v>Wiltshire College, Lackham Park</v>
      </c>
      <c r="Q22" t="s">
        <v>322</v>
      </c>
      <c r="S22">
        <v>34</v>
      </c>
    </row>
    <row r="23" spans="2:19" x14ac:dyDescent="0.25">
      <c r="B23" t="s">
        <v>175</v>
      </c>
      <c r="C23">
        <f t="shared" si="0"/>
        <v>2004</v>
      </c>
      <c r="D23" t="str">
        <f t="shared" si="1"/>
        <v>Wiltshire</v>
      </c>
      <c r="E23" t="str">
        <f t="shared" si="2"/>
        <v>England</v>
      </c>
      <c r="F23" t="str">
        <f t="shared" si="3"/>
        <v>Wiltshire College, Lackham Park</v>
      </c>
      <c r="G23" t="b">
        <v>1</v>
      </c>
      <c r="Q23" t="s">
        <v>323</v>
      </c>
      <c r="R23" s="47" t="s">
        <v>325</v>
      </c>
      <c r="S23">
        <v>105</v>
      </c>
    </row>
    <row r="24" spans="2:19" x14ac:dyDescent="0.25">
      <c r="B24" t="s">
        <v>175</v>
      </c>
      <c r="C24">
        <f t="shared" si="0"/>
        <v>2004</v>
      </c>
      <c r="D24" t="str">
        <f t="shared" si="1"/>
        <v>Wiltshire</v>
      </c>
      <c r="E24" t="str">
        <f t="shared" si="2"/>
        <v>England</v>
      </c>
      <c r="F24" t="str">
        <f t="shared" si="3"/>
        <v>Wiltshire College, Lackham Park</v>
      </c>
      <c r="Q24" t="s">
        <v>324</v>
      </c>
      <c r="S24">
        <v>14</v>
      </c>
    </row>
    <row r="25" spans="2:19" x14ac:dyDescent="0.25">
      <c r="B25" t="s">
        <v>176</v>
      </c>
      <c r="C25">
        <f t="shared" si="0"/>
        <v>2005</v>
      </c>
      <c r="D25" t="str">
        <f t="shared" si="1"/>
        <v xml:space="preserve">Durham </v>
      </c>
      <c r="E25" t="str">
        <f t="shared" si="2"/>
        <v>England</v>
      </c>
      <c r="F25" t="str">
        <f t="shared" si="3"/>
        <v>St Johns College, Durham</v>
      </c>
      <c r="G25" t="b">
        <v>1</v>
      </c>
      <c r="Q25" t="s">
        <v>332</v>
      </c>
      <c r="R25" t="s">
        <v>331</v>
      </c>
    </row>
    <row r="26" spans="2:19" x14ac:dyDescent="0.25">
      <c r="B26" t="s">
        <v>177</v>
      </c>
      <c r="C26">
        <f t="shared" si="0"/>
        <v>2006</v>
      </c>
      <c r="D26" t="str">
        <f t="shared" si="1"/>
        <v xml:space="preserve">Lewes </v>
      </c>
      <c r="E26" t="str">
        <f t="shared" si="2"/>
        <v>England</v>
      </c>
      <c r="F26" t="str">
        <f t="shared" si="3"/>
        <v>Plumpton College, Lewes</v>
      </c>
      <c r="G26" t="b">
        <v>1</v>
      </c>
      <c r="Q26" t="s">
        <v>335</v>
      </c>
      <c r="R26" t="s">
        <v>334</v>
      </c>
    </row>
    <row r="27" spans="2:19" x14ac:dyDescent="0.25">
      <c r="B27" t="s">
        <v>178</v>
      </c>
      <c r="C27">
        <f t="shared" si="0"/>
        <v>2007</v>
      </c>
      <c r="D27" t="str">
        <f t="shared" si="1"/>
        <v xml:space="preserve">Aberystwyth </v>
      </c>
      <c r="E27" t="str">
        <f t="shared" si="2"/>
        <v>Wales</v>
      </c>
      <c r="F27" t="str">
        <f t="shared" si="3"/>
        <v>Aberystwyth University</v>
      </c>
      <c r="G27" t="b">
        <v>1</v>
      </c>
      <c r="Q27" t="s">
        <v>337</v>
      </c>
      <c r="R27" t="s">
        <v>336</v>
      </c>
    </row>
    <row r="28" spans="2:19" x14ac:dyDescent="0.25">
      <c r="B28" t="s">
        <v>179</v>
      </c>
      <c r="C28">
        <f t="shared" si="0"/>
        <v>2008</v>
      </c>
      <c r="D28" t="str">
        <f t="shared" si="1"/>
        <v xml:space="preserve">Cairngorms </v>
      </c>
      <c r="E28" t="str">
        <f t="shared" si="2"/>
        <v>Scotland</v>
      </c>
      <c r="F28" t="str">
        <f t="shared" si="3"/>
        <v>Glenmore Lodge</v>
      </c>
      <c r="G28" t="b">
        <v>1</v>
      </c>
      <c r="Q28" t="s">
        <v>339</v>
      </c>
      <c r="R28" t="s">
        <v>338</v>
      </c>
    </row>
    <row r="29" spans="2:19" x14ac:dyDescent="0.25">
      <c r="B29" t="s">
        <v>180</v>
      </c>
      <c r="C29">
        <f t="shared" si="0"/>
        <v>2009</v>
      </c>
      <c r="D29" t="str">
        <f t="shared" si="1"/>
        <v xml:space="preserve">Swansea </v>
      </c>
      <c r="E29" t="str">
        <f t="shared" si="2"/>
        <v>Wales</v>
      </c>
      <c r="F29" t="str">
        <f t="shared" si="3"/>
        <v>Swansea University</v>
      </c>
      <c r="G29" t="b">
        <v>1</v>
      </c>
      <c r="Q29" t="s">
        <v>292</v>
      </c>
      <c r="R29" t="s">
        <v>342</v>
      </c>
    </row>
    <row r="30" spans="2:19" x14ac:dyDescent="0.25">
      <c r="B30" t="s">
        <v>181</v>
      </c>
      <c r="C30">
        <f t="shared" si="0"/>
        <v>2010</v>
      </c>
      <c r="D30" t="str">
        <f t="shared" si="1"/>
        <v xml:space="preserve">Pembrokeshire </v>
      </c>
      <c r="E30" t="str">
        <f t="shared" si="2"/>
        <v>Wales</v>
      </c>
      <c r="F30" t="str">
        <f t="shared" si="3"/>
        <v>Stackpole</v>
      </c>
      <c r="G30" t="b">
        <v>1</v>
      </c>
      <c r="Q30" t="s">
        <v>343</v>
      </c>
      <c r="R30" t="s">
        <v>345</v>
      </c>
    </row>
    <row r="31" spans="2:19" x14ac:dyDescent="0.25">
      <c r="B31" t="s">
        <v>182</v>
      </c>
      <c r="C31">
        <f t="shared" si="0"/>
        <v>2011</v>
      </c>
      <c r="D31" t="str">
        <f t="shared" si="1"/>
        <v>Exeter</v>
      </c>
      <c r="E31" t="str">
        <f t="shared" si="2"/>
        <v>England</v>
      </c>
      <c r="F31" t="str">
        <f t="shared" si="3"/>
        <v>Exeter University</v>
      </c>
      <c r="G31" t="b">
        <v>1</v>
      </c>
      <c r="Q31" t="s">
        <v>304</v>
      </c>
      <c r="R31" t="s">
        <v>348</v>
      </c>
    </row>
    <row r="32" spans="2:19" x14ac:dyDescent="0.25">
      <c r="B32" t="s">
        <v>183</v>
      </c>
      <c r="C32">
        <f t="shared" si="0"/>
        <v>2012</v>
      </c>
      <c r="D32" t="str">
        <f t="shared" si="1"/>
        <v xml:space="preserve">Speyside </v>
      </c>
      <c r="E32" t="str">
        <f t="shared" si="2"/>
        <v>Scotland</v>
      </c>
      <c r="F32" t="str">
        <f t="shared" si="3"/>
        <v>Lagganalia Centre, Kingussie</v>
      </c>
      <c r="G32" t="b">
        <v>1</v>
      </c>
      <c r="Q32" t="s">
        <v>339</v>
      </c>
      <c r="R32" t="s">
        <v>350</v>
      </c>
    </row>
    <row r="33" spans="2:18" x14ac:dyDescent="0.25">
      <c r="B33" t="s">
        <v>184</v>
      </c>
      <c r="C33">
        <f t="shared" si="0"/>
        <v>2013</v>
      </c>
      <c r="D33" t="str">
        <f t="shared" si="1"/>
        <v xml:space="preserve">Lancaster </v>
      </c>
      <c r="E33" t="str">
        <f t="shared" si="2"/>
        <v>England</v>
      </c>
      <c r="F33" t="str">
        <f t="shared" si="3"/>
        <v>Lancaster University</v>
      </c>
      <c r="G33" t="b">
        <v>1</v>
      </c>
      <c r="Q33" t="s">
        <v>355</v>
      </c>
      <c r="R33" t="s">
        <v>354</v>
      </c>
    </row>
    <row r="34" spans="2:18" x14ac:dyDescent="0.25">
      <c r="B34" t="s">
        <v>185</v>
      </c>
      <c r="C34">
        <f t="shared" si="0"/>
        <v>2014</v>
      </c>
      <c r="D34" t="str">
        <f t="shared" si="1"/>
        <v xml:space="preserve">Bangor </v>
      </c>
      <c r="E34" t="str">
        <f t="shared" si="2"/>
        <v>Wales</v>
      </c>
      <c r="F34" t="str">
        <f t="shared" si="3"/>
        <v>Friffoedd Village, Bangor University</v>
      </c>
      <c r="G34" t="b">
        <v>1</v>
      </c>
      <c r="Q34" t="s">
        <v>357</v>
      </c>
      <c r="R34" t="s">
        <v>356</v>
      </c>
    </row>
    <row r="35" spans="2:18" x14ac:dyDescent="0.25">
      <c r="B35" s="24" t="s">
        <v>186</v>
      </c>
      <c r="C35">
        <f t="shared" si="0"/>
        <v>2015</v>
      </c>
      <c r="D35" t="str">
        <f t="shared" si="1"/>
        <v xml:space="preserve">Nottinghamshire </v>
      </c>
      <c r="E35" t="str">
        <f t="shared" si="2"/>
        <v>England</v>
      </c>
      <c r="F35" t="str">
        <f t="shared" si="3"/>
        <v>Nottingham University</v>
      </c>
      <c r="G35" t="b">
        <v>1</v>
      </c>
      <c r="Q35" t="s">
        <v>362</v>
      </c>
      <c r="R35" t="s">
        <v>361</v>
      </c>
    </row>
    <row r="36" spans="2:18" x14ac:dyDescent="0.25">
      <c r="B36" s="24" t="s">
        <v>187</v>
      </c>
      <c r="C36">
        <f t="shared" si="0"/>
        <v>2016</v>
      </c>
      <c r="D36" t="str">
        <f t="shared" si="1"/>
        <v>Canterbury</v>
      </c>
      <c r="E36" t="str">
        <f t="shared" si="2"/>
        <v>England</v>
      </c>
      <c r="F36" t="str">
        <f t="shared" si="3"/>
        <v>Canterbury Christ Church University.</v>
      </c>
      <c r="G36" t="b">
        <v>1</v>
      </c>
      <c r="Q36" t="s">
        <v>367</v>
      </c>
      <c r="R36" t="s">
        <v>366</v>
      </c>
    </row>
    <row r="37" spans="2:18" x14ac:dyDescent="0.25">
      <c r="B37" t="s">
        <v>188</v>
      </c>
      <c r="C37">
        <f t="shared" si="0"/>
        <v>2017</v>
      </c>
      <c r="D37" t="str">
        <f t="shared" si="1"/>
        <v>Snowdonia</v>
      </c>
      <c r="E37" t="str">
        <f t="shared" si="2"/>
        <v>Wales</v>
      </c>
      <c r="F37" t="str">
        <f t="shared" si="3"/>
        <v>Plas Tan y Bwlch</v>
      </c>
      <c r="G37" t="b">
        <v>1</v>
      </c>
      <c r="Q37" t="s">
        <v>370</v>
      </c>
      <c r="R37" t="s">
        <v>369</v>
      </c>
    </row>
    <row r="38" spans="2:18" x14ac:dyDescent="0.25">
      <c r="B38" t="s">
        <v>189</v>
      </c>
      <c r="C38">
        <f t="shared" si="0"/>
        <v>2018</v>
      </c>
      <c r="D38" t="str">
        <f t="shared" si="1"/>
        <v>Stoke</v>
      </c>
      <c r="E38" t="str">
        <f t="shared" si="2"/>
        <v>England</v>
      </c>
      <c r="F38" t="str">
        <f t="shared" si="3"/>
        <v>University of Stoke-on-Trent</v>
      </c>
      <c r="G38" t="b">
        <v>1</v>
      </c>
      <c r="Q38" t="s">
        <v>375</v>
      </c>
      <c r="R38" t="s">
        <v>374</v>
      </c>
    </row>
  </sheetData>
  <phoneticPr fontId="6" type="noConversion"/>
  <conditionalFormatting sqref="G1:G1048576">
    <cfRule type="cellIs" dxfId="0" priority="1" operator="equal">
      <formula>TRUE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Expeditions</vt:lpstr>
      <vt:lpstr>Contributors</vt:lpstr>
      <vt:lpstr>Credits</vt:lpstr>
      <vt:lpstr>SummerMap</vt:lpstr>
      <vt:lpstr>Expeditions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Darwyn</dc:creator>
  <cp:lastModifiedBy>Darwyn</cp:lastModifiedBy>
  <dcterms:created xsi:type="dcterms:W3CDTF">2021-10-28T08:58:30Z</dcterms:created>
  <dcterms:modified xsi:type="dcterms:W3CDTF">2021-12-18T09:24:28Z</dcterms:modified>
</cp:coreProperties>
</file>